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октябрьский округ" sheetId="1" r:id="rId1"/>
    <sheet name="Лист1" sheetId="2" r:id="rId2"/>
  </sheets>
  <definedNames>
    <definedName name="Excel_BuiltIn_Print_Area_3">#REF!</definedName>
    <definedName name="_xlnm.Print_Area" localSheetId="0">'октябрьский округ'!$A$1:$BK$40</definedName>
  </definedNames>
  <calcPr calcMode="manual" fullCalcOnLoad="1"/>
</workbook>
</file>

<file path=xl/sharedStrings.xml><?xml version="1.0" encoding="utf-8"?>
<sst xmlns="http://schemas.openxmlformats.org/spreadsheetml/2006/main" count="216" uniqueCount="109">
  <si>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</si>
  <si>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</si>
  <si>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</si>
  <si>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</si>
  <si>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</si>
  <si>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</si>
  <si>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</si>
  <si>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</si>
  <si>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</si>
  <si>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</si>
  <si>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</si>
  <si>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</si>
  <si>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</si>
  <si>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</si>
  <si>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</si>
  <si>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</si>
  <si>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</si>
  <si>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</si>
  <si>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</si>
  <si>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</si>
  <si>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</si>
  <si>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</si>
  <si>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</si>
  <si>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</si>
  <si>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</si>
  <si>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</si>
  <si>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</si>
  <si>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</si>
  <si>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</si>
  <si>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</si>
  <si>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</si>
  <si>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</si>
  <si>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</si>
  <si>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</si>
  <si>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</si>
  <si>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</si>
  <si>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</si>
  <si>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</si>
  <si>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</si>
  <si>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</si>
  <si>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</si>
  <si>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</si>
  <si>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</si>
  <si>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</si>
  <si>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</si>
  <si>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</si>
  <si>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</si>
  <si>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</si>
  <si>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</si>
  <si>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</si>
  <si>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 xml:space="preserve">Жилой район  Октябрьский территориальный округ </t>
  </si>
  <si>
    <t>КАРЕЛЬСКАЯ ул. Д.49</t>
  </si>
  <si>
    <t>КАРЕЛЬСКАЯ ул. Д.51</t>
  </si>
  <si>
    <t>КОМСОМОЛЬСКАЯ ул. Д. 1о кор.2</t>
  </si>
  <si>
    <t>КОМСОМОЛЬСКАЯ ул. Д.43 кор.4</t>
  </si>
  <si>
    <t>ЛОГИНОВА ул. Д.15</t>
  </si>
  <si>
    <t xml:space="preserve">ЛОГИНОВА ул. Д.68 </t>
  </si>
  <si>
    <t>ЛОМОНОСОВА пр. д.226 кор.1</t>
  </si>
  <si>
    <t>ОБВОДНЫЙ КАНАЛ пр. д.90</t>
  </si>
  <si>
    <t>ОБВОДНЫЙ КАНАЛ пр. д.131</t>
  </si>
  <si>
    <t>ОБВОДНЫЙ КАНАЛ пр. д.133</t>
  </si>
  <si>
    <t>ОБВОДНЫЙ КАНАЛ пр. д.135</t>
  </si>
  <si>
    <t>ОБВОДНЫЙ КАНАЛ пр. д. 143 кор.2</t>
  </si>
  <si>
    <t>ПОПОВА ул. Д.50 кор.2</t>
  </si>
  <si>
    <t>ПОПОВА ул. Д.52 кор.1</t>
  </si>
  <si>
    <t>ПОПОВА ул. Д. 54</t>
  </si>
  <si>
    <t>САМОЙЛО ул. Д.4</t>
  </si>
  <si>
    <t>САМОЙЛО ул. Д. 32</t>
  </si>
  <si>
    <t>САМОЙЛО ул. Д. 34</t>
  </si>
  <si>
    <t>СЕВЕРНОЙ ДВИНЫ наб. д. 118 кор.1</t>
  </si>
  <si>
    <t>СЕВЕРНОЙ ДВИНЫ наб. д. 118 кор.3</t>
  </si>
  <si>
    <t>ТЕСНАНОВА ул. Д.20</t>
  </si>
  <si>
    <t>ТРОИЦКИЙ пр. д. 100 кор.4</t>
  </si>
  <si>
    <t>ТЫКО ВЫЛКИ ул. Д.3</t>
  </si>
  <si>
    <t>Карла Маркса ул. Д.44</t>
  </si>
  <si>
    <t>пр. Ломоносова д. 172 кор.1</t>
  </si>
  <si>
    <t>пр. Ломоносова д. 251</t>
  </si>
  <si>
    <t>Обводный канал пр. д.117</t>
  </si>
  <si>
    <t xml:space="preserve">Свободы ул. Д.34 </t>
  </si>
  <si>
    <t>Свободы ул. Д.47 кор.1</t>
  </si>
  <si>
    <t>Советских космонавтов пр. д.111</t>
  </si>
  <si>
    <t>деревянные  жилые дома благоустроенные без центрального отопления и газоснабжения</t>
  </si>
  <si>
    <t>пр. Новгородский д.137 кор.1</t>
  </si>
  <si>
    <t>ул. Садовая д.46 кор.1</t>
  </si>
  <si>
    <t>пр. Советских Космонавтов д.101</t>
  </si>
  <si>
    <t>пр. Советских Космонавтов д.195</t>
  </si>
  <si>
    <t>деревянные благоустроенные жилые дома без газоснабжения</t>
  </si>
  <si>
    <t>пр. Обводный Канал д.125</t>
  </si>
  <si>
    <t>деревянные  жилые дома МВК</t>
  </si>
  <si>
    <t>ул. Гайдпра д.21 кор.1</t>
  </si>
  <si>
    <t>Гагарина ул. Д.15</t>
  </si>
  <si>
    <t>Гагарина ул. Д.28</t>
  </si>
  <si>
    <t>Гагарина ул. Д.31 кор.1</t>
  </si>
  <si>
    <t>Гагарина ул. Д.49</t>
  </si>
  <si>
    <t>Гагарина ул. Д.51</t>
  </si>
  <si>
    <t>Гагарина ул. Д.57 кор.1</t>
  </si>
  <si>
    <t>Гагарина ул. Д.59 кор.1</t>
  </si>
  <si>
    <t>Советских космонавтов пр. д.112</t>
  </si>
  <si>
    <t>3раз(а) в неделю</t>
  </si>
  <si>
    <t>по необходимости</t>
  </si>
  <si>
    <t>1раз(а) в год</t>
  </si>
  <si>
    <t>проверка исправности вытяжек _1_ раз(а) в год. Проверка наличия тяги в дымовентиляционных каналах _2__ раз(а) в год. Проверка заземления оболочки электрокабеля, замеры сопротивления ____ раз(а) в год.</t>
  </si>
  <si>
    <t>4раз(а) в год</t>
  </si>
  <si>
    <t>Лот №3</t>
  </si>
  <si>
    <t>проверка исправности вытяжек _1_ раз(а) в год. Проверка наличия тяги в дымовентиляционных каналах _2___ раз(а) в год. Проверка заземления оболочки электрокабеля, замеры сопротивления ____ раз(а) в год.</t>
  </si>
  <si>
    <t>Приложение № 2</t>
  </si>
  <si>
    <t>к Извещению о проведении</t>
  </si>
  <si>
    <t xml:space="preserve">открытого конкурса и </t>
  </si>
  <si>
    <t>конкурсной документации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</si>
</sst>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8" fillId="33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5" fillId="0" borderId="12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 vertical="top"/>
    </xf>
    <xf numFmtId="4" fontId="8" fillId="33" borderId="10" xfId="0" applyNumberFormat="1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 vertical="top"/>
    </xf>
    <xf numFmtId="4" fontId="9" fillId="33" borderId="10" xfId="0" applyNumberFormat="1" applyFont="1" applyFill="1" applyBorder="1" applyAlignment="1">
      <alignment horizontal="left" vertical="top"/>
    </xf>
    <xf numFmtId="4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3" fillId="0" borderId="16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0" borderId="19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0"/>
  <sheetViews>
    <sheetView tabSelected="1" view="pageBreakPreview" zoomScaleSheetLayoutView="100" zoomScalePageLayoutView="0" workbookViewId="0" topLeftCell="A1">
      <pane xSplit="6" ySplit="9" topLeftCell="BI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1" sqref="A1:BK40"/>
    </sheetView>
  </sheetViews>
  <sheetFormatPr defaultColWidth="9.00390625" defaultRowHeight="12.75"/>
  <cols>
    <col min="1" max="5" width="9.125" style="1" customWidth="1"/>
    <col min="6" max="6" width="15.25390625" style="1" customWidth="1"/>
    <col min="7" max="7" width="21.00390625" style="1" customWidth="1"/>
    <col min="8" max="8" width="0.12890625" style="1" customWidth="1"/>
    <col min="9" max="9" width="5.75390625" style="18" customWidth="1"/>
    <col min="10" max="14" width="9.25390625" style="18" customWidth="1"/>
    <col min="15" max="15" width="10.875" style="18" customWidth="1"/>
    <col min="16" max="29" width="9.875" style="18" customWidth="1"/>
    <col min="30" max="32" width="9.875" style="18" bestFit="1" customWidth="1"/>
    <col min="33" max="33" width="21.00390625" style="18" customWidth="1"/>
    <col min="34" max="34" width="6.75390625" style="18" hidden="1" customWidth="1"/>
    <col min="35" max="35" width="5.75390625" style="18" customWidth="1"/>
    <col min="36" max="50" width="6.75390625" style="18" customWidth="1"/>
    <col min="51" max="51" width="21.00390625" style="18" customWidth="1"/>
    <col min="52" max="52" width="5.75390625" style="18" customWidth="1"/>
    <col min="53" max="53" width="9.25390625" style="18" customWidth="1"/>
    <col min="54" max="56" width="8.875" style="18" bestFit="1" customWidth="1"/>
    <col min="57" max="57" width="21.00390625" style="18" customWidth="1"/>
    <col min="58" max="58" width="6.75390625" style="18" hidden="1" customWidth="1"/>
    <col min="59" max="59" width="5.75390625" style="18" customWidth="1"/>
    <col min="60" max="60" width="9.875" style="18" bestFit="1" customWidth="1"/>
    <col min="61" max="61" width="14.625" style="1" customWidth="1"/>
    <col min="62" max="114" width="9.125" style="1" customWidth="1"/>
  </cols>
  <sheetData>
    <row r="1" spans="1:57" ht="16.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/>
      <c r="K1" s="61"/>
      <c r="L1" t="s">
        <v>105</v>
      </c>
      <c r="M1"/>
      <c r="N1"/>
      <c r="O1" s="61"/>
      <c r="P1"/>
      <c r="Q1"/>
      <c r="R1"/>
      <c r="S1" s="61"/>
      <c r="T1"/>
      <c r="U1"/>
      <c r="V1" s="61"/>
      <c r="W1"/>
      <c r="X1"/>
      <c r="Y1"/>
      <c r="Z1" s="61"/>
      <c r="AA1"/>
      <c r="AB1"/>
      <c r="AC1"/>
      <c r="AD1" s="61"/>
      <c r="AE1"/>
      <c r="AF1"/>
      <c r="AG1"/>
      <c r="AH1" s="61"/>
      <c r="AI1"/>
      <c r="AJ1"/>
      <c r="AK1" s="61"/>
      <c r="AL1"/>
      <c r="AM1"/>
      <c r="AN1"/>
      <c r="AO1" s="61"/>
      <c r="AP1"/>
      <c r="AQ1"/>
      <c r="AR1" s="61"/>
      <c r="AS1"/>
      <c r="AT1" s="61"/>
      <c r="AU1"/>
      <c r="AV1"/>
      <c r="AW1"/>
      <c r="AX1" s="61"/>
      <c r="AY1"/>
      <c r="AZ1"/>
      <c r="BA1" s="61"/>
      <c r="BB1"/>
      <c r="BC1"/>
      <c r="BD1"/>
      <c r="BE1" s="61"/>
    </row>
    <row r="2" spans="1:57" ht="16.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/>
      <c r="K2" s="61"/>
      <c r="L2" t="s">
        <v>106</v>
      </c>
      <c r="M2"/>
      <c r="N2"/>
      <c r="O2" s="61"/>
      <c r="P2"/>
      <c r="Q2"/>
      <c r="R2"/>
      <c r="S2" s="61"/>
      <c r="T2"/>
      <c r="U2"/>
      <c r="V2" s="61"/>
      <c r="W2"/>
      <c r="X2"/>
      <c r="Y2"/>
      <c r="Z2" s="61"/>
      <c r="AA2"/>
      <c r="AB2"/>
      <c r="AC2"/>
      <c r="AD2" s="61"/>
      <c r="AE2"/>
      <c r="AF2"/>
      <c r="AG2"/>
      <c r="AH2" s="61"/>
      <c r="AI2"/>
      <c r="AJ2"/>
      <c r="AK2" s="61"/>
      <c r="AL2"/>
      <c r="AM2"/>
      <c r="AN2"/>
      <c r="AO2" s="61"/>
      <c r="AP2"/>
      <c r="AQ2"/>
      <c r="AR2" s="61"/>
      <c r="AS2"/>
      <c r="AT2" s="61"/>
      <c r="AU2"/>
      <c r="AV2"/>
      <c r="AW2"/>
      <c r="AX2" s="61"/>
      <c r="AY2"/>
      <c r="AZ2"/>
      <c r="BA2" s="61"/>
      <c r="BB2"/>
      <c r="BC2"/>
      <c r="BD2"/>
      <c r="BE2" s="61"/>
    </row>
    <row r="3" spans="1:57" ht="16.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/>
      <c r="K3" s="61"/>
      <c r="L3" t="s">
        <v>107</v>
      </c>
      <c r="M3"/>
      <c r="N3"/>
      <c r="O3" s="61"/>
      <c r="P3"/>
      <c r="Q3"/>
      <c r="R3"/>
      <c r="S3" s="61"/>
      <c r="T3"/>
      <c r="U3"/>
      <c r="V3" s="61"/>
      <c r="W3"/>
      <c r="X3"/>
      <c r="Y3"/>
      <c r="Z3" s="61"/>
      <c r="AA3"/>
      <c r="AB3"/>
      <c r="AC3"/>
      <c r="AD3" s="61"/>
      <c r="AE3"/>
      <c r="AF3"/>
      <c r="AG3"/>
      <c r="AH3" s="61"/>
      <c r="AI3"/>
      <c r="AJ3"/>
      <c r="AK3" s="61"/>
      <c r="AL3"/>
      <c r="AM3"/>
      <c r="AN3"/>
      <c r="AO3" s="61"/>
      <c r="AP3"/>
      <c r="AQ3"/>
      <c r="AR3" s="61"/>
      <c r="AS3"/>
      <c r="AT3" s="61"/>
      <c r="AU3"/>
      <c r="AV3"/>
      <c r="AW3"/>
      <c r="AX3" s="61"/>
      <c r="AY3"/>
      <c r="AZ3"/>
      <c r="BA3" s="61"/>
      <c r="BB3"/>
      <c r="BC3"/>
      <c r="BD3"/>
      <c r="BE3" s="61"/>
    </row>
    <row r="4" spans="1:57" ht="16.5" customHeight="1">
      <c r="A4" s="71" t="s">
        <v>29</v>
      </c>
      <c r="B4" s="71"/>
      <c r="C4" s="71"/>
      <c r="D4" s="71"/>
      <c r="E4" s="71"/>
      <c r="F4" s="71"/>
      <c r="G4" s="71"/>
      <c r="H4" s="71"/>
      <c r="I4" s="71"/>
      <c r="J4"/>
      <c r="K4" s="61"/>
      <c r="L4" t="s">
        <v>108</v>
      </c>
      <c r="M4"/>
      <c r="N4"/>
      <c r="O4" s="61"/>
      <c r="P4"/>
      <c r="Q4"/>
      <c r="R4"/>
      <c r="S4" s="61"/>
      <c r="T4"/>
      <c r="U4"/>
      <c r="V4" s="61"/>
      <c r="W4"/>
      <c r="X4"/>
      <c r="Y4"/>
      <c r="Z4" s="61"/>
      <c r="AA4"/>
      <c r="AB4"/>
      <c r="AC4"/>
      <c r="AD4" s="61"/>
      <c r="AE4"/>
      <c r="AF4"/>
      <c r="AG4"/>
      <c r="AH4" s="61"/>
      <c r="AI4"/>
      <c r="AJ4"/>
      <c r="AK4" s="61"/>
      <c r="AL4"/>
      <c r="AM4"/>
      <c r="AN4"/>
      <c r="AO4" s="61"/>
      <c r="AP4"/>
      <c r="AQ4"/>
      <c r="AR4" s="61"/>
      <c r="AS4"/>
      <c r="AT4" s="61"/>
      <c r="AU4"/>
      <c r="AV4"/>
      <c r="AW4"/>
      <c r="AX4" s="61"/>
      <c r="AY4"/>
      <c r="AZ4"/>
      <c r="BA4" s="61"/>
      <c r="BB4"/>
      <c r="BC4"/>
      <c r="BD4"/>
      <c r="BE4" s="61"/>
    </row>
    <row r="5" spans="1:60" ht="16.5" customHeight="1">
      <c r="A5" s="2"/>
      <c r="B5" s="2"/>
      <c r="C5" s="2"/>
      <c r="D5" s="2"/>
      <c r="E5" s="2"/>
      <c r="F5" s="2"/>
      <c r="G5" s="2"/>
      <c r="H5" s="2"/>
      <c r="I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B5" s="19"/>
      <c r="BC5" s="19"/>
      <c r="BD5" s="19"/>
      <c r="BE5" s="19"/>
      <c r="BF5" s="19"/>
      <c r="BG5" s="19"/>
      <c r="BH5" s="19"/>
    </row>
    <row r="6" spans="1:2" ht="12.75">
      <c r="A6" s="3" t="s">
        <v>103</v>
      </c>
      <c r="B6" s="3" t="s">
        <v>50</v>
      </c>
    </row>
    <row r="7" spans="1:60" ht="18" customHeight="1">
      <c r="A7" s="68" t="s">
        <v>3</v>
      </c>
      <c r="B7" s="68"/>
      <c r="C7" s="68"/>
      <c r="D7" s="68"/>
      <c r="E7" s="68"/>
      <c r="F7" s="68"/>
      <c r="G7" s="66" t="s">
        <v>28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</row>
    <row r="8" spans="1:118" s="47" customFormat="1" ht="35.25" customHeight="1">
      <c r="A8" s="68"/>
      <c r="B8" s="68"/>
      <c r="C8" s="68"/>
      <c r="D8" s="68"/>
      <c r="E8" s="68"/>
      <c r="F8" s="69"/>
      <c r="G8" s="62" t="s">
        <v>49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2" t="s">
        <v>43</v>
      </c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 t="s">
        <v>81</v>
      </c>
      <c r="AZ8" s="63"/>
      <c r="BA8" s="63"/>
      <c r="BB8" s="63"/>
      <c r="BC8" s="63"/>
      <c r="BD8" s="64"/>
      <c r="BE8" s="62" t="s">
        <v>86</v>
      </c>
      <c r="BF8" s="63"/>
      <c r="BG8" s="63"/>
      <c r="BH8" s="63"/>
      <c r="BI8" s="62" t="s">
        <v>88</v>
      </c>
      <c r="BJ8" s="63"/>
      <c r="BK8" s="63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</row>
    <row r="9" spans="1:63" s="5" customFormat="1" ht="56.25">
      <c r="A9" s="68"/>
      <c r="B9" s="68"/>
      <c r="C9" s="68"/>
      <c r="D9" s="68"/>
      <c r="E9" s="68"/>
      <c r="F9" s="68"/>
      <c r="G9" s="35" t="s">
        <v>4</v>
      </c>
      <c r="H9" s="36" t="s">
        <v>5</v>
      </c>
      <c r="I9" s="36" t="s">
        <v>6</v>
      </c>
      <c r="J9" s="48" t="s">
        <v>51</v>
      </c>
      <c r="K9" s="48" t="s">
        <v>52</v>
      </c>
      <c r="L9" s="48" t="s">
        <v>53</v>
      </c>
      <c r="M9" s="48" t="s">
        <v>54</v>
      </c>
      <c r="N9" s="48" t="s">
        <v>55</v>
      </c>
      <c r="O9" s="48" t="s">
        <v>56</v>
      </c>
      <c r="P9" s="48" t="s">
        <v>57</v>
      </c>
      <c r="Q9" s="48" t="s">
        <v>58</v>
      </c>
      <c r="R9" s="48" t="s">
        <v>59</v>
      </c>
      <c r="S9" s="48" t="s">
        <v>60</v>
      </c>
      <c r="T9" s="48" t="s">
        <v>61</v>
      </c>
      <c r="U9" s="48" t="s">
        <v>62</v>
      </c>
      <c r="V9" s="48" t="s">
        <v>63</v>
      </c>
      <c r="W9" s="48" t="s">
        <v>64</v>
      </c>
      <c r="X9" s="48" t="s">
        <v>65</v>
      </c>
      <c r="Y9" s="48" t="s">
        <v>66</v>
      </c>
      <c r="Z9" s="48" t="s">
        <v>67</v>
      </c>
      <c r="AA9" s="48" t="s">
        <v>68</v>
      </c>
      <c r="AB9" s="48" t="s">
        <v>69</v>
      </c>
      <c r="AC9" s="48" t="s">
        <v>70</v>
      </c>
      <c r="AD9" s="48" t="s">
        <v>71</v>
      </c>
      <c r="AE9" s="48" t="s">
        <v>72</v>
      </c>
      <c r="AF9" s="48" t="s">
        <v>73</v>
      </c>
      <c r="AG9" s="35" t="s">
        <v>4</v>
      </c>
      <c r="AH9" s="36" t="s">
        <v>5</v>
      </c>
      <c r="AI9" s="36" t="s">
        <v>6</v>
      </c>
      <c r="AJ9" s="36" t="s">
        <v>90</v>
      </c>
      <c r="AK9" s="36" t="s">
        <v>91</v>
      </c>
      <c r="AL9" s="36" t="s">
        <v>92</v>
      </c>
      <c r="AM9" s="36" t="s">
        <v>93</v>
      </c>
      <c r="AN9" s="36" t="s">
        <v>94</v>
      </c>
      <c r="AO9" s="36" t="s">
        <v>95</v>
      </c>
      <c r="AP9" s="36" t="s">
        <v>96</v>
      </c>
      <c r="AQ9" s="36" t="s">
        <v>74</v>
      </c>
      <c r="AR9" s="36" t="s">
        <v>75</v>
      </c>
      <c r="AS9" s="36" t="s">
        <v>76</v>
      </c>
      <c r="AT9" s="36" t="s">
        <v>77</v>
      </c>
      <c r="AU9" s="36" t="s">
        <v>78</v>
      </c>
      <c r="AV9" s="36" t="s">
        <v>79</v>
      </c>
      <c r="AW9" s="36" t="s">
        <v>80</v>
      </c>
      <c r="AX9" s="36" t="s">
        <v>97</v>
      </c>
      <c r="AY9" s="35" t="s">
        <v>4</v>
      </c>
      <c r="AZ9" s="36" t="s">
        <v>6</v>
      </c>
      <c r="BA9" s="36" t="s">
        <v>82</v>
      </c>
      <c r="BB9" s="36" t="s">
        <v>83</v>
      </c>
      <c r="BC9" s="36" t="s">
        <v>84</v>
      </c>
      <c r="BD9" s="36" t="s">
        <v>85</v>
      </c>
      <c r="BE9" s="35" t="s">
        <v>4</v>
      </c>
      <c r="BF9" s="36" t="s">
        <v>5</v>
      </c>
      <c r="BG9" s="36" t="s">
        <v>6</v>
      </c>
      <c r="BH9" s="36" t="s">
        <v>87</v>
      </c>
      <c r="BI9" s="35" t="s">
        <v>4</v>
      </c>
      <c r="BJ9" s="36" t="s">
        <v>6</v>
      </c>
      <c r="BK9" s="36" t="s">
        <v>89</v>
      </c>
    </row>
    <row r="10" spans="1:118" ht="12.75">
      <c r="A10" s="70" t="s">
        <v>7</v>
      </c>
      <c r="B10" s="70"/>
      <c r="C10" s="70"/>
      <c r="D10" s="70"/>
      <c r="E10" s="70"/>
      <c r="F10" s="70"/>
      <c r="G10" s="7"/>
      <c r="H10" s="8">
        <f aca="true" t="shared" si="0" ref="H10:O10">SUM(H11:H14)</f>
        <v>0</v>
      </c>
      <c r="I10" s="37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aca="true" t="shared" si="1" ref="P10:V10">SUM(P11:P14)</f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 aca="true" t="shared" si="2" ref="W10:AC10">SUM(W11:W14)</f>
        <v>0</v>
      </c>
      <c r="X10" s="21">
        <f t="shared" si="2"/>
        <v>0</v>
      </c>
      <c r="Y10" s="21">
        <f t="shared" si="2"/>
        <v>0</v>
      </c>
      <c r="Z10" s="21">
        <f t="shared" si="2"/>
        <v>0</v>
      </c>
      <c r="AA10" s="21">
        <f t="shared" si="2"/>
        <v>0</v>
      </c>
      <c r="AB10" s="21">
        <f t="shared" si="2"/>
        <v>0</v>
      </c>
      <c r="AC10" s="21">
        <f t="shared" si="2"/>
        <v>0</v>
      </c>
      <c r="AD10" s="21">
        <f>SUM(AD11:AD14)</f>
        <v>0</v>
      </c>
      <c r="AE10" s="21">
        <f>SUM(AE11:AE14)</f>
        <v>0</v>
      </c>
      <c r="AF10" s="21">
        <f>SUM(AF11:AF14)</f>
        <v>0</v>
      </c>
      <c r="AG10" s="7"/>
      <c r="AH10" s="20">
        <f>SUM(AH11:AH14)</f>
        <v>0</v>
      </c>
      <c r="AI10" s="42">
        <f aca="true" t="shared" si="3" ref="AI10:AX10">SUM(AI11:AI14)</f>
        <v>0</v>
      </c>
      <c r="AJ10" s="56">
        <f t="shared" si="3"/>
        <v>0</v>
      </c>
      <c r="AK10" s="50">
        <f t="shared" si="3"/>
        <v>0</v>
      </c>
      <c r="AL10" s="50">
        <f t="shared" si="3"/>
        <v>0</v>
      </c>
      <c r="AM10" s="50">
        <f t="shared" si="3"/>
        <v>0</v>
      </c>
      <c r="AN10" s="50">
        <f t="shared" si="3"/>
        <v>0</v>
      </c>
      <c r="AO10" s="50">
        <f t="shared" si="3"/>
        <v>0</v>
      </c>
      <c r="AP10" s="50">
        <f t="shared" si="3"/>
        <v>0</v>
      </c>
      <c r="AQ10" s="50">
        <f t="shared" si="3"/>
        <v>0</v>
      </c>
      <c r="AR10" s="50">
        <f t="shared" si="3"/>
        <v>0</v>
      </c>
      <c r="AS10" s="50">
        <f t="shared" si="3"/>
        <v>0</v>
      </c>
      <c r="AT10" s="50">
        <f t="shared" si="3"/>
        <v>0</v>
      </c>
      <c r="AU10" s="50">
        <f t="shared" si="3"/>
        <v>0</v>
      </c>
      <c r="AV10" s="50">
        <f t="shared" si="3"/>
        <v>0</v>
      </c>
      <c r="AW10" s="50">
        <f t="shared" si="3"/>
        <v>0</v>
      </c>
      <c r="AX10" s="50">
        <f t="shared" si="3"/>
        <v>0</v>
      </c>
      <c r="AY10" s="7"/>
      <c r="AZ10" s="42">
        <f>SUM(AZ11:AZ14)</f>
        <v>0</v>
      </c>
      <c r="BA10" s="21">
        <f>SUM(BA11:BA14)</f>
        <v>0</v>
      </c>
      <c r="BB10" s="21">
        <f>SUM(BB11:BB14)</f>
        <v>0</v>
      </c>
      <c r="BC10" s="21">
        <f>SUM(BC11:BC14)</f>
        <v>0</v>
      </c>
      <c r="BD10" s="21">
        <f>SUM(BD11:BD14)</f>
        <v>0</v>
      </c>
      <c r="BE10" s="22"/>
      <c r="BF10" s="20">
        <f>SUM(BF11:BF14)</f>
        <v>0</v>
      </c>
      <c r="BG10" s="37">
        <f>SUM(BG11:BG14)</f>
        <v>0</v>
      </c>
      <c r="BH10" s="21">
        <f>SUM(BH11:BH14)</f>
        <v>0</v>
      </c>
      <c r="BI10" s="22"/>
      <c r="BJ10" s="37">
        <f>SUM(BJ11:BJ14)</f>
        <v>0</v>
      </c>
      <c r="BK10" s="21">
        <f>SUM(BK11:BK14)</f>
        <v>0</v>
      </c>
      <c r="DK10" s="1"/>
      <c r="DL10" s="1"/>
      <c r="DM10" s="1"/>
      <c r="DN10" s="1"/>
    </row>
    <row r="11" spans="1:118" ht="12.75">
      <c r="A11" s="65" t="s">
        <v>8</v>
      </c>
      <c r="B11" s="65"/>
      <c r="C11" s="65"/>
      <c r="D11" s="65"/>
      <c r="E11" s="65"/>
      <c r="F11" s="65"/>
      <c r="G11" s="9" t="s">
        <v>9</v>
      </c>
      <c r="H11" s="10">
        <v>0</v>
      </c>
      <c r="I11" s="12">
        <v>0</v>
      </c>
      <c r="J11" s="24">
        <f aca="true" t="shared" si="4" ref="J11:O11">$H$40*$H$11/100*12*J39</f>
        <v>0</v>
      </c>
      <c r="K11" s="24">
        <f t="shared" si="4"/>
        <v>0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aca="true" t="shared" si="5" ref="P11:V11">$H$40*$H$11/100*12*P39</f>
        <v>0</v>
      </c>
      <c r="Q11" s="24">
        <f t="shared" si="5"/>
        <v>0</v>
      </c>
      <c r="R11" s="24">
        <f t="shared" si="5"/>
        <v>0</v>
      </c>
      <c r="S11" s="24">
        <f t="shared" si="5"/>
        <v>0</v>
      </c>
      <c r="T11" s="24">
        <f t="shared" si="5"/>
        <v>0</v>
      </c>
      <c r="U11" s="24">
        <f t="shared" si="5"/>
        <v>0</v>
      </c>
      <c r="V11" s="24">
        <f t="shared" si="5"/>
        <v>0</v>
      </c>
      <c r="W11" s="24">
        <f aca="true" t="shared" si="6" ref="W11:AC11">$H$40*$H$11/100*12*W39</f>
        <v>0</v>
      </c>
      <c r="X11" s="24">
        <f t="shared" si="6"/>
        <v>0</v>
      </c>
      <c r="Y11" s="24">
        <f t="shared" si="6"/>
        <v>0</v>
      </c>
      <c r="Z11" s="24">
        <f t="shared" si="6"/>
        <v>0</v>
      </c>
      <c r="AA11" s="24">
        <f t="shared" si="6"/>
        <v>0</v>
      </c>
      <c r="AB11" s="24">
        <f t="shared" si="6"/>
        <v>0</v>
      </c>
      <c r="AC11" s="24">
        <f t="shared" si="6"/>
        <v>0</v>
      </c>
      <c r="AD11" s="24">
        <f>$H$40*$H$11/100*12*AD39</f>
        <v>0</v>
      </c>
      <c r="AE11" s="24">
        <f>$H$40*$H$11/100*12*AE39</f>
        <v>0</v>
      </c>
      <c r="AF11" s="24">
        <f>$H$40*$H$11/100*12*AF39</f>
        <v>0</v>
      </c>
      <c r="AG11" s="9" t="s">
        <v>9</v>
      </c>
      <c r="AH11" s="23">
        <v>0</v>
      </c>
      <c r="AI11" s="43">
        <v>0</v>
      </c>
      <c r="AJ11" s="57">
        <f>$H$40*$H$11/100*12*AJ39</f>
        <v>0</v>
      </c>
      <c r="AK11" s="46">
        <f aca="true" t="shared" si="7" ref="AK11:AX11">$H$40*$H$11/100*12*AK39</f>
        <v>0</v>
      </c>
      <c r="AL11" s="46">
        <f t="shared" si="7"/>
        <v>0</v>
      </c>
      <c r="AM11" s="46">
        <f t="shared" si="7"/>
        <v>0</v>
      </c>
      <c r="AN11" s="46">
        <f t="shared" si="7"/>
        <v>0</v>
      </c>
      <c r="AO11" s="46">
        <f t="shared" si="7"/>
        <v>0</v>
      </c>
      <c r="AP11" s="46">
        <f t="shared" si="7"/>
        <v>0</v>
      </c>
      <c r="AQ11" s="46">
        <f t="shared" si="7"/>
        <v>0</v>
      </c>
      <c r="AR11" s="46">
        <f t="shared" si="7"/>
        <v>0</v>
      </c>
      <c r="AS11" s="46">
        <f t="shared" si="7"/>
        <v>0</v>
      </c>
      <c r="AT11" s="46">
        <f t="shared" si="7"/>
        <v>0</v>
      </c>
      <c r="AU11" s="46">
        <f t="shared" si="7"/>
        <v>0</v>
      </c>
      <c r="AV11" s="46">
        <f t="shared" si="7"/>
        <v>0</v>
      </c>
      <c r="AW11" s="46">
        <f t="shared" si="7"/>
        <v>0</v>
      </c>
      <c r="AX11" s="46">
        <f t="shared" si="7"/>
        <v>0</v>
      </c>
      <c r="AY11" s="9" t="s">
        <v>9</v>
      </c>
      <c r="AZ11" s="43">
        <v>0</v>
      </c>
      <c r="BA11" s="24">
        <f>$H$40*$H$11/100*12*BA39</f>
        <v>0</v>
      </c>
      <c r="BB11" s="24">
        <f>$H$40*$H$11/100*12*BB39</f>
        <v>0</v>
      </c>
      <c r="BC11" s="24">
        <f>$H$40*$H$11/100*12*BC39</f>
        <v>0</v>
      </c>
      <c r="BD11" s="24">
        <f>$H$40*$H$11/100*12*BD39</f>
        <v>0</v>
      </c>
      <c r="BE11" s="25" t="s">
        <v>9</v>
      </c>
      <c r="BF11" s="23">
        <v>0</v>
      </c>
      <c r="BG11" s="12">
        <v>0</v>
      </c>
      <c r="BH11" s="24">
        <f>$H$40*$H$11/100*12*BH39</f>
        <v>0</v>
      </c>
      <c r="BI11" s="25" t="s">
        <v>9</v>
      </c>
      <c r="BJ11" s="12">
        <v>0</v>
      </c>
      <c r="BK11" s="24">
        <f>$H$40*$H$11/100*12*BK39</f>
        <v>0</v>
      </c>
      <c r="DK11" s="1"/>
      <c r="DL11" s="1"/>
      <c r="DM11" s="1"/>
      <c r="DN11" s="1"/>
    </row>
    <row r="12" spans="1:118" ht="12.75">
      <c r="A12" s="65" t="s">
        <v>10</v>
      </c>
      <c r="B12" s="65"/>
      <c r="C12" s="65"/>
      <c r="D12" s="65"/>
      <c r="E12" s="65"/>
      <c r="F12" s="65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9" t="s">
        <v>9</v>
      </c>
      <c r="AH12" s="23">
        <v>0</v>
      </c>
      <c r="AI12" s="43">
        <v>0</v>
      </c>
      <c r="AJ12" s="57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9" t="s">
        <v>9</v>
      </c>
      <c r="AZ12" s="43">
        <v>0</v>
      </c>
      <c r="BA12" s="24">
        <v>0</v>
      </c>
      <c r="BB12" s="24">
        <v>0</v>
      </c>
      <c r="BC12" s="24">
        <v>0</v>
      </c>
      <c r="BD12" s="24">
        <v>0</v>
      </c>
      <c r="BE12" s="25" t="s">
        <v>9</v>
      </c>
      <c r="BF12" s="23">
        <v>0</v>
      </c>
      <c r="BG12" s="12">
        <v>0</v>
      </c>
      <c r="BH12" s="24">
        <v>0</v>
      </c>
      <c r="BI12" s="25" t="s">
        <v>9</v>
      </c>
      <c r="BJ12" s="12">
        <v>0</v>
      </c>
      <c r="BK12" s="24">
        <v>0</v>
      </c>
      <c r="DK12" s="1"/>
      <c r="DL12" s="1"/>
      <c r="DM12" s="1"/>
      <c r="DN12" s="1"/>
    </row>
    <row r="13" spans="1:118" ht="12.75">
      <c r="A13" s="65" t="s">
        <v>11</v>
      </c>
      <c r="B13" s="65"/>
      <c r="C13" s="65"/>
      <c r="D13" s="65"/>
      <c r="E13" s="65"/>
      <c r="F13" s="65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9" t="s">
        <v>9</v>
      </c>
      <c r="AH13" s="23">
        <v>0</v>
      </c>
      <c r="AI13" s="43">
        <v>0</v>
      </c>
      <c r="AJ13" s="57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9" t="s">
        <v>9</v>
      </c>
      <c r="AZ13" s="43">
        <v>0</v>
      </c>
      <c r="BA13" s="24">
        <v>0</v>
      </c>
      <c r="BB13" s="24">
        <v>0</v>
      </c>
      <c r="BC13" s="24">
        <v>0</v>
      </c>
      <c r="BD13" s="24">
        <v>0</v>
      </c>
      <c r="BE13" s="25" t="s">
        <v>9</v>
      </c>
      <c r="BF13" s="23">
        <v>0</v>
      </c>
      <c r="BG13" s="12">
        <v>0</v>
      </c>
      <c r="BH13" s="24">
        <v>0</v>
      </c>
      <c r="BI13" s="25" t="s">
        <v>9</v>
      </c>
      <c r="BJ13" s="12">
        <v>0</v>
      </c>
      <c r="BK13" s="24">
        <v>0</v>
      </c>
      <c r="DK13" s="1"/>
      <c r="DL13" s="1"/>
      <c r="DM13" s="1"/>
      <c r="DN13" s="1"/>
    </row>
    <row r="14" spans="1:118" ht="12.75">
      <c r="A14" s="65" t="s">
        <v>12</v>
      </c>
      <c r="B14" s="65"/>
      <c r="C14" s="65"/>
      <c r="D14" s="65"/>
      <c r="E14" s="65"/>
      <c r="F14" s="65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9" t="s">
        <v>13</v>
      </c>
      <c r="AH14" s="23">
        <v>0</v>
      </c>
      <c r="AI14" s="43">
        <v>0</v>
      </c>
      <c r="AJ14" s="57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9" t="s">
        <v>13</v>
      </c>
      <c r="AZ14" s="43">
        <v>0</v>
      </c>
      <c r="BA14" s="24">
        <v>0</v>
      </c>
      <c r="BB14" s="24">
        <v>0</v>
      </c>
      <c r="BC14" s="24">
        <v>0</v>
      </c>
      <c r="BD14" s="24">
        <v>0</v>
      </c>
      <c r="BE14" s="25" t="s">
        <v>13</v>
      </c>
      <c r="BF14" s="23">
        <v>0</v>
      </c>
      <c r="BG14" s="12">
        <v>0</v>
      </c>
      <c r="BH14" s="24">
        <v>0</v>
      </c>
      <c r="BI14" s="25" t="s">
        <v>13</v>
      </c>
      <c r="BJ14" s="12">
        <v>0</v>
      </c>
      <c r="BK14" s="24">
        <v>0</v>
      </c>
      <c r="DK14" s="1"/>
      <c r="DL14" s="1"/>
      <c r="DM14" s="1"/>
      <c r="DN14" s="1"/>
    </row>
    <row r="15" spans="1:118" ht="23.25" customHeight="1">
      <c r="A15" s="72" t="s">
        <v>14</v>
      </c>
      <c r="B15" s="72"/>
      <c r="C15" s="72"/>
      <c r="D15" s="72"/>
      <c r="E15" s="72"/>
      <c r="F15" s="72"/>
      <c r="G15" s="11"/>
      <c r="H15" s="8">
        <f>SUM(H16:H21)</f>
        <v>51.41294050776808</v>
      </c>
      <c r="I15" s="37">
        <f aca="true" t="shared" si="8" ref="I15:N15">SUM(I16:I23)</f>
        <v>5.050000000000001</v>
      </c>
      <c r="J15" s="21">
        <f t="shared" si="8"/>
        <v>35990.34</v>
      </c>
      <c r="K15" s="21">
        <f t="shared" si="8"/>
        <v>35832.78</v>
      </c>
      <c r="L15" s="21">
        <f t="shared" si="8"/>
        <v>30772.68</v>
      </c>
      <c r="M15" s="21">
        <f t="shared" si="8"/>
        <v>33311.82000000001</v>
      </c>
      <c r="N15" s="21">
        <f t="shared" si="8"/>
        <v>22591.68</v>
      </c>
      <c r="O15" s="20">
        <f>SUM(O16:O23)</f>
        <v>35111.64</v>
      </c>
      <c r="P15" s="20">
        <f aca="true" t="shared" si="9" ref="P15:V15">SUM(P16:P23)</f>
        <v>33378.479999999996</v>
      </c>
      <c r="Q15" s="20">
        <f t="shared" si="9"/>
        <v>56115.600000000006</v>
      </c>
      <c r="R15" s="20">
        <f t="shared" si="9"/>
        <v>29227.380000000005</v>
      </c>
      <c r="S15" s="20">
        <f t="shared" si="9"/>
        <v>29191.020000000004</v>
      </c>
      <c r="T15" s="20">
        <f t="shared" si="9"/>
        <v>29415.239999999998</v>
      </c>
      <c r="U15" s="20">
        <f t="shared" si="9"/>
        <v>43019.94</v>
      </c>
      <c r="V15" s="20">
        <f t="shared" si="9"/>
        <v>35541.9</v>
      </c>
      <c r="W15" s="20">
        <f aca="true" t="shared" si="10" ref="W15:AF15">SUM(W16:W23)</f>
        <v>36099.420000000006</v>
      </c>
      <c r="X15" s="20">
        <f t="shared" si="10"/>
        <v>35711.58</v>
      </c>
      <c r="Y15" s="20">
        <f t="shared" si="10"/>
        <v>39286.979999999996</v>
      </c>
      <c r="Z15" s="20">
        <f t="shared" si="10"/>
        <v>29348.58</v>
      </c>
      <c r="AA15" s="20">
        <f t="shared" si="10"/>
        <v>29366.760000000002</v>
      </c>
      <c r="AB15" s="20">
        <f t="shared" si="10"/>
        <v>26409.480000000003</v>
      </c>
      <c r="AC15" s="20">
        <f t="shared" si="10"/>
        <v>26779.14</v>
      </c>
      <c r="AD15" s="20">
        <f t="shared" si="10"/>
        <v>24312.72</v>
      </c>
      <c r="AE15" s="20">
        <f t="shared" si="10"/>
        <v>74665.26000000001</v>
      </c>
      <c r="AF15" s="20">
        <f t="shared" si="10"/>
        <v>36256.979999999996</v>
      </c>
      <c r="AG15" s="11"/>
      <c r="AH15" s="20">
        <f>SUM(AH16:AH21)</f>
        <v>51.41294050776808</v>
      </c>
      <c r="AI15" s="42">
        <f aca="true" t="shared" si="11" ref="AI15:AX15">SUM(AI16:AI23)</f>
        <v>5.050000000000001</v>
      </c>
      <c r="AJ15" s="56">
        <f t="shared" si="11"/>
        <v>31348.379999999997</v>
      </c>
      <c r="AK15" s="50">
        <f t="shared" si="11"/>
        <v>29530.380000000005</v>
      </c>
      <c r="AL15" s="50">
        <f t="shared" si="11"/>
        <v>37317.479999999996</v>
      </c>
      <c r="AM15" s="50">
        <f t="shared" si="11"/>
        <v>44171.340000000004</v>
      </c>
      <c r="AN15" s="50">
        <f t="shared" si="11"/>
        <v>43104.78</v>
      </c>
      <c r="AO15" s="50">
        <f t="shared" si="11"/>
        <v>25088.4</v>
      </c>
      <c r="AP15" s="50">
        <f t="shared" si="11"/>
        <v>44395.56</v>
      </c>
      <c r="AQ15" s="50">
        <f t="shared" si="11"/>
        <v>15877.2</v>
      </c>
      <c r="AR15" s="50">
        <f t="shared" si="11"/>
        <v>32118</v>
      </c>
      <c r="AS15" s="50">
        <f t="shared" si="11"/>
        <v>13065.36</v>
      </c>
      <c r="AT15" s="50">
        <f t="shared" si="11"/>
        <v>29603.100000000002</v>
      </c>
      <c r="AU15" s="50">
        <f t="shared" si="11"/>
        <v>20264.64</v>
      </c>
      <c r="AV15" s="50">
        <f t="shared" si="11"/>
        <v>38287.08</v>
      </c>
      <c r="AW15" s="50">
        <f t="shared" si="11"/>
        <v>29439.480000000003</v>
      </c>
      <c r="AX15" s="50">
        <f t="shared" si="11"/>
        <v>33105.78</v>
      </c>
      <c r="AY15" s="11"/>
      <c r="AZ15" s="42">
        <f>SUM(AZ16:AZ23)</f>
        <v>5.050000000000001</v>
      </c>
      <c r="BA15" s="20">
        <f>SUM(BA16:BA23)</f>
        <v>44292.54000000001</v>
      </c>
      <c r="BB15" s="21">
        <f>SUM(BB16:BB23)</f>
        <v>27100.32</v>
      </c>
      <c r="BC15" s="21">
        <f>SUM(BC16:BC23)</f>
        <v>28700.160000000003</v>
      </c>
      <c r="BD15" s="21">
        <f>SUM(BD16:BD23)</f>
        <v>29172.84</v>
      </c>
      <c r="BE15" s="26"/>
      <c r="BF15" s="20">
        <f>SUM(BF16:BF21)</f>
        <v>51.41294050776808</v>
      </c>
      <c r="BG15" s="37">
        <f>SUM(BG16:BG23)</f>
        <v>5.050000000000001</v>
      </c>
      <c r="BH15" s="20">
        <f>SUM(BH16:BH23)</f>
        <v>10023.240000000002</v>
      </c>
      <c r="BI15" s="26"/>
      <c r="BJ15" s="37">
        <f>SUM(BJ16:BJ23)</f>
        <v>5.07</v>
      </c>
      <c r="BK15" s="20">
        <f>SUM(BK16:BK23)</f>
        <v>31557.708000000006</v>
      </c>
      <c r="DK15" s="1"/>
      <c r="DL15" s="1"/>
      <c r="DM15" s="1"/>
      <c r="DN15" s="1"/>
    </row>
    <row r="16" spans="1:118" ht="12.75">
      <c r="A16" s="65" t="s">
        <v>15</v>
      </c>
      <c r="B16" s="65"/>
      <c r="C16" s="65"/>
      <c r="D16" s="65"/>
      <c r="E16" s="65"/>
      <c r="F16" s="65"/>
      <c r="G16" s="9" t="s">
        <v>98</v>
      </c>
      <c r="H16" s="12">
        <v>0.7598226127320953</v>
      </c>
      <c r="I16" s="12">
        <v>0.19</v>
      </c>
      <c r="J16" s="24">
        <f aca="true" t="shared" si="12" ref="J16:AF16">$I$16*J39*$B$45</f>
        <v>1354.0919999999999</v>
      </c>
      <c r="K16" s="24">
        <f t="shared" si="12"/>
        <v>1348.164</v>
      </c>
      <c r="L16" s="24">
        <f t="shared" si="12"/>
        <v>1157.784</v>
      </c>
      <c r="M16" s="24">
        <f t="shared" si="12"/>
        <v>1253.3160000000003</v>
      </c>
      <c r="N16" s="24">
        <f t="shared" si="12"/>
        <v>849.9840000000002</v>
      </c>
      <c r="O16" s="24">
        <f t="shared" si="12"/>
        <v>1321.032</v>
      </c>
      <c r="P16" s="24">
        <f t="shared" si="12"/>
        <v>1255.8239999999998</v>
      </c>
      <c r="Q16" s="24">
        <f t="shared" si="12"/>
        <v>2111.2799999999997</v>
      </c>
      <c r="R16" s="24">
        <f t="shared" si="12"/>
        <v>1099.644</v>
      </c>
      <c r="S16" s="24">
        <f t="shared" si="12"/>
        <v>1098.2759999999998</v>
      </c>
      <c r="T16" s="24">
        <f t="shared" si="12"/>
        <v>1106.712</v>
      </c>
      <c r="U16" s="24">
        <f t="shared" si="12"/>
        <v>1618.5720000000001</v>
      </c>
      <c r="V16" s="24">
        <f t="shared" si="12"/>
        <v>1337.22</v>
      </c>
      <c r="W16" s="24">
        <f t="shared" si="12"/>
        <v>1358.1960000000001</v>
      </c>
      <c r="X16" s="24">
        <f t="shared" si="12"/>
        <v>1343.604</v>
      </c>
      <c r="Y16" s="24">
        <f t="shared" si="12"/>
        <v>1478.1239999999998</v>
      </c>
      <c r="Z16" s="24">
        <f t="shared" si="12"/>
        <v>1104.2040000000002</v>
      </c>
      <c r="AA16" s="24">
        <f t="shared" si="12"/>
        <v>1104.8880000000001</v>
      </c>
      <c r="AB16" s="24">
        <f t="shared" si="12"/>
        <v>993.624</v>
      </c>
      <c r="AC16" s="24">
        <f t="shared" si="12"/>
        <v>1007.5319999999999</v>
      </c>
      <c r="AD16" s="24">
        <f t="shared" si="12"/>
        <v>914.7359999999999</v>
      </c>
      <c r="AE16" s="24">
        <f t="shared" si="12"/>
        <v>2809.188</v>
      </c>
      <c r="AF16" s="24">
        <f t="shared" si="12"/>
        <v>1364.1239999999998</v>
      </c>
      <c r="AG16" s="9" t="s">
        <v>98</v>
      </c>
      <c r="AH16" s="23">
        <v>0.7598226127320953</v>
      </c>
      <c r="AI16" s="43">
        <v>0.19</v>
      </c>
      <c r="AJ16" s="57">
        <f aca="true" t="shared" si="13" ref="AJ16:AX16">$AZ$16*AJ39*$B$45</f>
        <v>1179.444</v>
      </c>
      <c r="AK16" s="46">
        <f t="shared" si="13"/>
        <v>1111.044</v>
      </c>
      <c r="AL16" s="46">
        <f t="shared" si="13"/>
        <v>1404.024</v>
      </c>
      <c r="AM16" s="46">
        <f t="shared" si="13"/>
        <v>1661.8919999999998</v>
      </c>
      <c r="AN16" s="46">
        <f t="shared" si="13"/>
        <v>1621.764</v>
      </c>
      <c r="AO16" s="46">
        <f t="shared" si="13"/>
        <v>943.92</v>
      </c>
      <c r="AP16" s="46">
        <f t="shared" si="13"/>
        <v>1670.3280000000002</v>
      </c>
      <c r="AQ16" s="46">
        <f t="shared" si="13"/>
        <v>597.36</v>
      </c>
      <c r="AR16" s="46">
        <f t="shared" si="13"/>
        <v>1208.4</v>
      </c>
      <c r="AS16" s="46">
        <f t="shared" si="13"/>
        <v>491.568</v>
      </c>
      <c r="AT16" s="46">
        <f t="shared" si="13"/>
        <v>1113.78</v>
      </c>
      <c r="AU16" s="46">
        <f t="shared" si="13"/>
        <v>762.4319999999999</v>
      </c>
      <c r="AV16" s="46">
        <f t="shared" si="13"/>
        <v>1440.504</v>
      </c>
      <c r="AW16" s="46">
        <f t="shared" si="13"/>
        <v>1107.624</v>
      </c>
      <c r="AX16" s="46">
        <f t="shared" si="13"/>
        <v>1245.5639999999999</v>
      </c>
      <c r="AY16" s="9" t="s">
        <v>98</v>
      </c>
      <c r="AZ16" s="43">
        <v>0.19</v>
      </c>
      <c r="BA16" s="24">
        <f>$AZ$16*BA39*$B$45</f>
        <v>1666.4520000000002</v>
      </c>
      <c r="BB16" s="24">
        <f>$AZ$16*BB39*$B$45</f>
        <v>1019.616</v>
      </c>
      <c r="BC16" s="24">
        <f>$AZ$16*BC39*$B$45</f>
        <v>1079.808</v>
      </c>
      <c r="BD16" s="24">
        <f>$AZ$16*BD39*$B$45</f>
        <v>1097.5919999999999</v>
      </c>
      <c r="BE16" s="25" t="s">
        <v>98</v>
      </c>
      <c r="BF16" s="23">
        <v>0.7598226127320953</v>
      </c>
      <c r="BG16" s="12">
        <v>0.19</v>
      </c>
      <c r="BH16" s="24">
        <f>$BG$16*$B$45*BH39</f>
        <v>377.1120000000001</v>
      </c>
      <c r="BI16" s="25" t="s">
        <v>9</v>
      </c>
      <c r="BJ16" s="12">
        <v>0.19</v>
      </c>
      <c r="BK16" s="24">
        <f>$BJ$16*$B$45*BK39</f>
        <v>1182.6360000000002</v>
      </c>
      <c r="DK16" s="1"/>
      <c r="DL16" s="1"/>
      <c r="DM16" s="1"/>
      <c r="DN16" s="1"/>
    </row>
    <row r="17" spans="1:118" ht="12.75">
      <c r="A17" s="65" t="s">
        <v>16</v>
      </c>
      <c r="B17" s="65"/>
      <c r="C17" s="65"/>
      <c r="D17" s="65"/>
      <c r="E17" s="65"/>
      <c r="F17" s="65"/>
      <c r="G17" s="9" t="s">
        <v>98</v>
      </c>
      <c r="H17" s="12">
        <v>6.63867871352785</v>
      </c>
      <c r="I17" s="12">
        <v>0.56</v>
      </c>
      <c r="J17" s="24">
        <f aca="true" t="shared" si="14" ref="J17:AF17">$I$17*J39*$B$45</f>
        <v>3991.008</v>
      </c>
      <c r="K17" s="24">
        <f t="shared" si="14"/>
        <v>3973.536</v>
      </c>
      <c r="L17" s="24">
        <f t="shared" si="14"/>
        <v>3412.4160000000006</v>
      </c>
      <c r="M17" s="24">
        <f t="shared" si="14"/>
        <v>3693.9840000000004</v>
      </c>
      <c r="N17" s="24">
        <f t="shared" si="14"/>
        <v>2505.2160000000003</v>
      </c>
      <c r="O17" s="24">
        <f t="shared" si="14"/>
        <v>3893.568</v>
      </c>
      <c r="P17" s="24">
        <f t="shared" si="14"/>
        <v>3701.3759999999997</v>
      </c>
      <c r="Q17" s="24">
        <f t="shared" si="14"/>
        <v>6222.720000000001</v>
      </c>
      <c r="R17" s="24">
        <f t="shared" si="14"/>
        <v>3241.0560000000005</v>
      </c>
      <c r="S17" s="24">
        <f t="shared" si="14"/>
        <v>3237.0240000000003</v>
      </c>
      <c r="T17" s="24">
        <f t="shared" si="14"/>
        <v>3261.888</v>
      </c>
      <c r="U17" s="24">
        <f t="shared" si="14"/>
        <v>4770.528</v>
      </c>
      <c r="V17" s="24">
        <f t="shared" si="14"/>
        <v>3941.2800000000007</v>
      </c>
      <c r="W17" s="24">
        <f t="shared" si="14"/>
        <v>4003.1040000000003</v>
      </c>
      <c r="X17" s="24">
        <f t="shared" si="14"/>
        <v>3960.0959999999995</v>
      </c>
      <c r="Y17" s="24">
        <f t="shared" si="14"/>
        <v>4356.576</v>
      </c>
      <c r="Z17" s="24">
        <f t="shared" si="14"/>
        <v>3254.496</v>
      </c>
      <c r="AA17" s="24">
        <f t="shared" si="14"/>
        <v>3256.5120000000006</v>
      </c>
      <c r="AB17" s="24">
        <f t="shared" si="14"/>
        <v>2928.5760000000005</v>
      </c>
      <c r="AC17" s="24">
        <f t="shared" si="14"/>
        <v>2969.568</v>
      </c>
      <c r="AD17" s="24">
        <f t="shared" si="14"/>
        <v>2696.0640000000003</v>
      </c>
      <c r="AE17" s="24">
        <f t="shared" si="14"/>
        <v>8279.712</v>
      </c>
      <c r="AF17" s="24">
        <f t="shared" si="14"/>
        <v>4020.576</v>
      </c>
      <c r="AG17" s="9" t="s">
        <v>98</v>
      </c>
      <c r="AH17" s="23">
        <v>6.63867871352785</v>
      </c>
      <c r="AI17" s="43">
        <v>0.56</v>
      </c>
      <c r="AJ17" s="57">
        <f aca="true" t="shared" si="15" ref="AJ17:AX17">$AZ$17*AJ39*$B$45</f>
        <v>3476.256</v>
      </c>
      <c r="AK17" s="46">
        <f t="shared" si="15"/>
        <v>3274.6560000000004</v>
      </c>
      <c r="AL17" s="46">
        <f t="shared" si="15"/>
        <v>4138.176</v>
      </c>
      <c r="AM17" s="46">
        <f t="shared" si="15"/>
        <v>4898.2080000000005</v>
      </c>
      <c r="AN17" s="46">
        <f t="shared" si="15"/>
        <v>4779.936000000001</v>
      </c>
      <c r="AO17" s="46">
        <f t="shared" si="15"/>
        <v>2782.0800000000004</v>
      </c>
      <c r="AP17" s="46">
        <f t="shared" si="15"/>
        <v>4923.072</v>
      </c>
      <c r="AQ17" s="46">
        <f t="shared" si="15"/>
        <v>1760.6400000000003</v>
      </c>
      <c r="AR17" s="46">
        <f t="shared" si="15"/>
        <v>3561.6000000000004</v>
      </c>
      <c r="AS17" s="46">
        <f t="shared" si="15"/>
        <v>1448.832</v>
      </c>
      <c r="AT17" s="46">
        <f t="shared" si="15"/>
        <v>3282.7200000000003</v>
      </c>
      <c r="AU17" s="46">
        <f t="shared" si="15"/>
        <v>2247.168</v>
      </c>
      <c r="AV17" s="46">
        <f t="shared" si="15"/>
        <v>4245.696</v>
      </c>
      <c r="AW17" s="46">
        <f t="shared" si="15"/>
        <v>3264.576000000001</v>
      </c>
      <c r="AX17" s="46">
        <f t="shared" si="15"/>
        <v>3671.136</v>
      </c>
      <c r="AY17" s="9" t="s">
        <v>98</v>
      </c>
      <c r="AZ17" s="43">
        <v>0.56</v>
      </c>
      <c r="BA17" s="24">
        <f>$AZ$17*BA39*$B$45</f>
        <v>4911.648</v>
      </c>
      <c r="BB17" s="24">
        <f>$AZ$17*BB39*$B$45</f>
        <v>3005.184</v>
      </c>
      <c r="BC17" s="24">
        <f>$AZ$17*BC39*$B$45</f>
        <v>3182.5920000000006</v>
      </c>
      <c r="BD17" s="24">
        <f>$AZ$17*BD39*$B$45</f>
        <v>3235.008</v>
      </c>
      <c r="BE17" s="25" t="s">
        <v>98</v>
      </c>
      <c r="BF17" s="23">
        <v>6.63867871352785</v>
      </c>
      <c r="BG17" s="12">
        <v>0.56</v>
      </c>
      <c r="BH17" s="24">
        <f>$BG$17*$B$45*BH39</f>
        <v>1111.488</v>
      </c>
      <c r="BI17" s="25" t="s">
        <v>9</v>
      </c>
      <c r="BJ17" s="12">
        <v>0.36</v>
      </c>
      <c r="BK17" s="24">
        <f>$BJ$17*$B$45*BK39</f>
        <v>2240.7840000000006</v>
      </c>
      <c r="DK17" s="1"/>
      <c r="DL17" s="1"/>
      <c r="DM17" s="1"/>
      <c r="DN17" s="1"/>
    </row>
    <row r="18" spans="1:118" ht="12.75">
      <c r="A18" s="65" t="s">
        <v>17</v>
      </c>
      <c r="B18" s="65"/>
      <c r="C18" s="65"/>
      <c r="D18" s="65"/>
      <c r="E18" s="65"/>
      <c r="F18" s="65"/>
      <c r="G18" s="9" t="s">
        <v>98</v>
      </c>
      <c r="H18" s="12">
        <v>23.528449933686996</v>
      </c>
      <c r="I18" s="12">
        <v>0.37</v>
      </c>
      <c r="J18" s="24">
        <f aca="true" t="shared" si="16" ref="J18:AF18">$I$18*J39*$B$45</f>
        <v>2636.916</v>
      </c>
      <c r="K18" s="24">
        <f t="shared" si="16"/>
        <v>2625.372</v>
      </c>
      <c r="L18" s="24">
        <f t="shared" si="16"/>
        <v>2254.632</v>
      </c>
      <c r="M18" s="24">
        <f t="shared" si="16"/>
        <v>2440.668</v>
      </c>
      <c r="N18" s="24">
        <f t="shared" si="16"/>
        <v>1655.232</v>
      </c>
      <c r="O18" s="24">
        <f t="shared" si="16"/>
        <v>2572.536</v>
      </c>
      <c r="P18" s="24">
        <f t="shared" si="16"/>
        <v>2445.5519999999997</v>
      </c>
      <c r="Q18" s="24">
        <f t="shared" si="16"/>
        <v>4111.4400000000005</v>
      </c>
      <c r="R18" s="24">
        <f t="shared" si="16"/>
        <v>2141.412</v>
      </c>
      <c r="S18" s="24">
        <f t="shared" si="16"/>
        <v>2138.7479999999996</v>
      </c>
      <c r="T18" s="24">
        <f t="shared" si="16"/>
        <v>2155.176</v>
      </c>
      <c r="U18" s="24">
        <f t="shared" si="16"/>
        <v>3151.956</v>
      </c>
      <c r="V18" s="24">
        <f t="shared" si="16"/>
        <v>2604.06</v>
      </c>
      <c r="W18" s="24">
        <f t="shared" si="16"/>
        <v>2644.9080000000004</v>
      </c>
      <c r="X18" s="24">
        <f t="shared" si="16"/>
        <v>2616.4919999999997</v>
      </c>
      <c r="Y18" s="24">
        <f t="shared" si="16"/>
        <v>2878.4519999999998</v>
      </c>
      <c r="Z18" s="24">
        <f t="shared" si="16"/>
        <v>2150.292</v>
      </c>
      <c r="AA18" s="24">
        <f t="shared" si="16"/>
        <v>2151.624</v>
      </c>
      <c r="AB18" s="24">
        <f t="shared" si="16"/>
        <v>1934.9520000000002</v>
      </c>
      <c r="AC18" s="24">
        <f t="shared" si="16"/>
        <v>1962.0359999999998</v>
      </c>
      <c r="AD18" s="24">
        <f t="shared" si="16"/>
        <v>1781.328</v>
      </c>
      <c r="AE18" s="24">
        <f t="shared" si="16"/>
        <v>5470.523999999999</v>
      </c>
      <c r="AF18" s="24">
        <f t="shared" si="16"/>
        <v>2656.4519999999998</v>
      </c>
      <c r="AG18" s="9" t="s">
        <v>98</v>
      </c>
      <c r="AH18" s="23">
        <v>23.528449933686996</v>
      </c>
      <c r="AI18" s="43">
        <v>0.37</v>
      </c>
      <c r="AJ18" s="57">
        <f aca="true" t="shared" si="17" ref="AJ18:AX18">$AZ$18*AJ39*$B$45</f>
        <v>2296.812</v>
      </c>
      <c r="AK18" s="46">
        <f t="shared" si="17"/>
        <v>2163.612</v>
      </c>
      <c r="AL18" s="46">
        <f t="shared" si="17"/>
        <v>2734.1519999999996</v>
      </c>
      <c r="AM18" s="46">
        <f t="shared" si="17"/>
        <v>3236.316</v>
      </c>
      <c r="AN18" s="46">
        <f t="shared" si="17"/>
        <v>3158.1719999999996</v>
      </c>
      <c r="AO18" s="46">
        <f t="shared" si="17"/>
        <v>1838.16</v>
      </c>
      <c r="AP18" s="46">
        <f t="shared" si="17"/>
        <v>3252.744</v>
      </c>
      <c r="AQ18" s="46">
        <f t="shared" si="17"/>
        <v>1163.28</v>
      </c>
      <c r="AR18" s="46">
        <f t="shared" si="17"/>
        <v>2353.2</v>
      </c>
      <c r="AS18" s="46">
        <f t="shared" si="17"/>
        <v>957.2639999999999</v>
      </c>
      <c r="AT18" s="46">
        <f t="shared" si="17"/>
        <v>2168.94</v>
      </c>
      <c r="AU18" s="46">
        <f t="shared" si="17"/>
        <v>1484.7359999999999</v>
      </c>
      <c r="AV18" s="46">
        <f t="shared" si="17"/>
        <v>2805.192</v>
      </c>
      <c r="AW18" s="46">
        <f t="shared" si="17"/>
        <v>2156.952</v>
      </c>
      <c r="AX18" s="46">
        <f t="shared" si="17"/>
        <v>2425.5719999999997</v>
      </c>
      <c r="AY18" s="9" t="s">
        <v>98</v>
      </c>
      <c r="AZ18" s="43">
        <v>0.37</v>
      </c>
      <c r="BA18" s="24">
        <f>$AZ$18*BA39*$B$45</f>
        <v>3245.196</v>
      </c>
      <c r="BB18" s="24">
        <f>$AZ$18*BB39*$B$45</f>
        <v>1985.568</v>
      </c>
      <c r="BC18" s="24">
        <f>$AZ$18*BC39*$B$45</f>
        <v>2102.784</v>
      </c>
      <c r="BD18" s="24">
        <f>$AZ$18*BD39*$B$45</f>
        <v>2137.416</v>
      </c>
      <c r="BE18" s="25" t="s">
        <v>98</v>
      </c>
      <c r="BF18" s="23">
        <v>23.528449933686996</v>
      </c>
      <c r="BG18" s="12">
        <v>0.37</v>
      </c>
      <c r="BH18" s="24">
        <f>$BG$18*$B$45*BH39</f>
        <v>734.376</v>
      </c>
      <c r="BI18" s="25" t="s">
        <v>9</v>
      </c>
      <c r="BJ18" s="12">
        <v>0.37</v>
      </c>
      <c r="BK18" s="24">
        <f>$BJ$18*$B$45*BK39</f>
        <v>2303.028</v>
      </c>
      <c r="DK18" s="1"/>
      <c r="DL18" s="1"/>
      <c r="DM18" s="1"/>
      <c r="DN18" s="1"/>
    </row>
    <row r="19" spans="1:118" ht="12.75">
      <c r="A19" s="65" t="s">
        <v>18</v>
      </c>
      <c r="B19" s="65"/>
      <c r="C19" s="65"/>
      <c r="D19" s="65"/>
      <c r="E19" s="65"/>
      <c r="F19" s="65"/>
      <c r="G19" s="9" t="s">
        <v>98</v>
      </c>
      <c r="H19" s="12">
        <v>0.40813328912466834</v>
      </c>
      <c r="I19" s="12">
        <v>0.28</v>
      </c>
      <c r="J19" s="24">
        <f aca="true" t="shared" si="18" ref="J19:AF19">$I$19*J39*$B$45</f>
        <v>1995.504</v>
      </c>
      <c r="K19" s="24">
        <f t="shared" si="18"/>
        <v>1986.768</v>
      </c>
      <c r="L19" s="24">
        <f t="shared" si="18"/>
        <v>1706.2080000000003</v>
      </c>
      <c r="M19" s="24">
        <f t="shared" si="18"/>
        <v>1846.9920000000002</v>
      </c>
      <c r="N19" s="24">
        <f t="shared" si="18"/>
        <v>1252.6080000000002</v>
      </c>
      <c r="O19" s="24">
        <f t="shared" si="18"/>
        <v>1946.784</v>
      </c>
      <c r="P19" s="24">
        <f t="shared" si="18"/>
        <v>1850.6879999999999</v>
      </c>
      <c r="Q19" s="24">
        <f t="shared" si="18"/>
        <v>3111.3600000000006</v>
      </c>
      <c r="R19" s="24">
        <f t="shared" si="18"/>
        <v>1620.5280000000002</v>
      </c>
      <c r="S19" s="24">
        <f t="shared" si="18"/>
        <v>1618.5120000000002</v>
      </c>
      <c r="T19" s="24">
        <f t="shared" si="18"/>
        <v>1630.944</v>
      </c>
      <c r="U19" s="24">
        <f t="shared" si="18"/>
        <v>2385.264</v>
      </c>
      <c r="V19" s="24">
        <f t="shared" si="18"/>
        <v>1970.6400000000003</v>
      </c>
      <c r="W19" s="24">
        <f t="shared" si="18"/>
        <v>2001.5520000000001</v>
      </c>
      <c r="X19" s="24">
        <f t="shared" si="18"/>
        <v>1980.0479999999998</v>
      </c>
      <c r="Y19" s="24">
        <f t="shared" si="18"/>
        <v>2178.288</v>
      </c>
      <c r="Z19" s="24">
        <f t="shared" si="18"/>
        <v>1627.248</v>
      </c>
      <c r="AA19" s="24">
        <f t="shared" si="18"/>
        <v>1628.2560000000003</v>
      </c>
      <c r="AB19" s="24">
        <f t="shared" si="18"/>
        <v>1464.2880000000002</v>
      </c>
      <c r="AC19" s="24">
        <f t="shared" si="18"/>
        <v>1484.784</v>
      </c>
      <c r="AD19" s="24">
        <f t="shared" si="18"/>
        <v>1348.0320000000002</v>
      </c>
      <c r="AE19" s="24">
        <f t="shared" si="18"/>
        <v>4139.856</v>
      </c>
      <c r="AF19" s="24">
        <f t="shared" si="18"/>
        <v>2010.288</v>
      </c>
      <c r="AG19" s="9" t="s">
        <v>98</v>
      </c>
      <c r="AH19" s="23">
        <v>0.40813328912466834</v>
      </c>
      <c r="AI19" s="43">
        <v>0.28</v>
      </c>
      <c r="AJ19" s="57">
        <f aca="true" t="shared" si="19" ref="AJ19:AX19">$AZ$19*AJ39*$B$45</f>
        <v>1738.128</v>
      </c>
      <c r="AK19" s="46">
        <f t="shared" si="19"/>
        <v>1637.3280000000002</v>
      </c>
      <c r="AL19" s="46">
        <f t="shared" si="19"/>
        <v>2069.088</v>
      </c>
      <c r="AM19" s="46">
        <f t="shared" si="19"/>
        <v>2449.1040000000003</v>
      </c>
      <c r="AN19" s="46">
        <f t="shared" si="19"/>
        <v>2389.9680000000003</v>
      </c>
      <c r="AO19" s="46">
        <f t="shared" si="19"/>
        <v>1391.0400000000002</v>
      </c>
      <c r="AP19" s="46">
        <f t="shared" si="19"/>
        <v>2461.536</v>
      </c>
      <c r="AQ19" s="46">
        <f t="shared" si="19"/>
        <v>880.3200000000002</v>
      </c>
      <c r="AR19" s="46">
        <f t="shared" si="19"/>
        <v>1780.8000000000002</v>
      </c>
      <c r="AS19" s="46">
        <f t="shared" si="19"/>
        <v>724.416</v>
      </c>
      <c r="AT19" s="46">
        <f t="shared" si="19"/>
        <v>1641.3600000000001</v>
      </c>
      <c r="AU19" s="46">
        <f t="shared" si="19"/>
        <v>1123.584</v>
      </c>
      <c r="AV19" s="46">
        <f t="shared" si="19"/>
        <v>2122.848</v>
      </c>
      <c r="AW19" s="46">
        <f t="shared" si="19"/>
        <v>1632.2880000000005</v>
      </c>
      <c r="AX19" s="46">
        <f t="shared" si="19"/>
        <v>1835.568</v>
      </c>
      <c r="AY19" s="9" t="s">
        <v>98</v>
      </c>
      <c r="AZ19" s="43">
        <v>0.28</v>
      </c>
      <c r="BA19" s="24">
        <f>$AZ$19*BA39*$B$45</f>
        <v>2455.824</v>
      </c>
      <c r="BB19" s="24">
        <f>$AZ$19*BB39*$B$45</f>
        <v>1502.592</v>
      </c>
      <c r="BC19" s="24">
        <f>$AZ$19*BC39*$B$45</f>
        <v>1591.2960000000003</v>
      </c>
      <c r="BD19" s="24">
        <f>$AZ$19*BD39*$B$45</f>
        <v>1617.504</v>
      </c>
      <c r="BE19" s="25" t="s">
        <v>98</v>
      </c>
      <c r="BF19" s="23">
        <v>0.40813328912466834</v>
      </c>
      <c r="BG19" s="12">
        <v>0.28</v>
      </c>
      <c r="BH19" s="24">
        <f>$BG$19*$B$45*BH39</f>
        <v>555.744</v>
      </c>
      <c r="BI19" s="25" t="s">
        <v>9</v>
      </c>
      <c r="BJ19" s="12">
        <v>0.28</v>
      </c>
      <c r="BK19" s="24">
        <f>$BJ$19*$B$45*BK39</f>
        <v>1742.8320000000003</v>
      </c>
      <c r="DK19" s="1"/>
      <c r="DL19" s="1"/>
      <c r="DM19" s="1"/>
      <c r="DN19" s="1"/>
    </row>
    <row r="20" spans="1:118" ht="43.5" customHeight="1">
      <c r="A20" s="65" t="s">
        <v>30</v>
      </c>
      <c r="B20" s="65"/>
      <c r="C20" s="65"/>
      <c r="D20" s="65"/>
      <c r="E20" s="65"/>
      <c r="F20" s="65"/>
      <c r="G20" s="13" t="s">
        <v>19</v>
      </c>
      <c r="H20" s="12">
        <v>12.083350464190978</v>
      </c>
      <c r="I20" s="12">
        <v>0.68</v>
      </c>
      <c r="J20" s="24">
        <f aca="true" t="shared" si="20" ref="J20:AF20">$I$20*J39*$B$45</f>
        <v>4846.224</v>
      </c>
      <c r="K20" s="24">
        <f t="shared" si="20"/>
        <v>4825.008</v>
      </c>
      <c r="L20" s="24">
        <f t="shared" si="20"/>
        <v>4143.648</v>
      </c>
      <c r="M20" s="24">
        <f t="shared" si="20"/>
        <v>4485.552000000001</v>
      </c>
      <c r="N20" s="24">
        <f t="shared" si="20"/>
        <v>3042.0480000000002</v>
      </c>
      <c r="O20" s="24">
        <f t="shared" si="20"/>
        <v>4727.904</v>
      </c>
      <c r="P20" s="24">
        <f t="shared" si="20"/>
        <v>4494.528</v>
      </c>
      <c r="Q20" s="24">
        <f t="shared" si="20"/>
        <v>7556.160000000001</v>
      </c>
      <c r="R20" s="24">
        <f t="shared" si="20"/>
        <v>3935.5680000000007</v>
      </c>
      <c r="S20" s="24">
        <f t="shared" si="20"/>
        <v>3930.6720000000005</v>
      </c>
      <c r="T20" s="24">
        <f t="shared" si="20"/>
        <v>3960.864</v>
      </c>
      <c r="U20" s="24">
        <f t="shared" si="20"/>
        <v>5792.784000000001</v>
      </c>
      <c r="V20" s="24">
        <f t="shared" si="20"/>
        <v>4785.84</v>
      </c>
      <c r="W20" s="24">
        <f t="shared" si="20"/>
        <v>4860.912000000001</v>
      </c>
      <c r="X20" s="24">
        <f t="shared" si="20"/>
        <v>4808.688</v>
      </c>
      <c r="Y20" s="24">
        <f t="shared" si="20"/>
        <v>5290.128</v>
      </c>
      <c r="Z20" s="24">
        <f t="shared" si="20"/>
        <v>3951.888</v>
      </c>
      <c r="AA20" s="24">
        <f t="shared" si="20"/>
        <v>3954.3360000000002</v>
      </c>
      <c r="AB20" s="24">
        <f t="shared" si="20"/>
        <v>3556.1280000000006</v>
      </c>
      <c r="AC20" s="24">
        <f t="shared" si="20"/>
        <v>3605.9040000000005</v>
      </c>
      <c r="AD20" s="24">
        <f t="shared" si="20"/>
        <v>3273.7920000000004</v>
      </c>
      <c r="AE20" s="24">
        <f t="shared" si="20"/>
        <v>10053.936</v>
      </c>
      <c r="AF20" s="24">
        <f t="shared" si="20"/>
        <v>4882.128</v>
      </c>
      <c r="AG20" s="13" t="s">
        <v>19</v>
      </c>
      <c r="AH20" s="23">
        <v>12.083350464190978</v>
      </c>
      <c r="AI20" s="43">
        <v>0.68</v>
      </c>
      <c r="AJ20" s="57">
        <f aca="true" t="shared" si="21" ref="AJ20:AX20">$AZ$20*AJ39*$B$45</f>
        <v>4221.168</v>
      </c>
      <c r="AK20" s="46">
        <f t="shared" si="21"/>
        <v>3976.3680000000004</v>
      </c>
      <c r="AL20" s="46">
        <f t="shared" si="21"/>
        <v>5024.928</v>
      </c>
      <c r="AM20" s="46">
        <f t="shared" si="21"/>
        <v>5947.8240000000005</v>
      </c>
      <c r="AN20" s="46">
        <f t="shared" si="21"/>
        <v>5804.2080000000005</v>
      </c>
      <c r="AO20" s="46">
        <f t="shared" si="21"/>
        <v>3378.2400000000007</v>
      </c>
      <c r="AP20" s="46">
        <f t="shared" si="21"/>
        <v>5978.0160000000005</v>
      </c>
      <c r="AQ20" s="46">
        <f t="shared" si="21"/>
        <v>2137.92</v>
      </c>
      <c r="AR20" s="46">
        <f t="shared" si="21"/>
        <v>4324.8</v>
      </c>
      <c r="AS20" s="46">
        <f t="shared" si="21"/>
        <v>1759.296</v>
      </c>
      <c r="AT20" s="46">
        <f t="shared" si="21"/>
        <v>3986.16</v>
      </c>
      <c r="AU20" s="46">
        <f t="shared" si="21"/>
        <v>2728.7039999999997</v>
      </c>
      <c r="AV20" s="46">
        <f t="shared" si="21"/>
        <v>5155.488</v>
      </c>
      <c r="AW20" s="46">
        <f t="shared" si="21"/>
        <v>3964.1280000000006</v>
      </c>
      <c r="AX20" s="46">
        <f t="shared" si="21"/>
        <v>4457.808</v>
      </c>
      <c r="AY20" s="13" t="s">
        <v>19</v>
      </c>
      <c r="AZ20" s="43">
        <v>0.68</v>
      </c>
      <c r="BA20" s="24">
        <f>$AZ$20*BA39*$B$45</f>
        <v>5964.144</v>
      </c>
      <c r="BB20" s="24">
        <f>$AZ$20*BB39*$B$45</f>
        <v>3649.152</v>
      </c>
      <c r="BC20" s="24">
        <f>$AZ$20*BC39*$B$45</f>
        <v>3864.576000000001</v>
      </c>
      <c r="BD20" s="24">
        <f>$AZ$20*BD39*$B$45</f>
        <v>3928.224</v>
      </c>
      <c r="BE20" s="27" t="s">
        <v>19</v>
      </c>
      <c r="BF20" s="23">
        <v>12.083350464190978</v>
      </c>
      <c r="BG20" s="12">
        <v>0.68</v>
      </c>
      <c r="BH20" s="24">
        <f>$BG$20*$B$45*BH39</f>
        <v>1349.664</v>
      </c>
      <c r="BI20" s="27" t="s">
        <v>19</v>
      </c>
      <c r="BJ20" s="12">
        <v>0.68</v>
      </c>
      <c r="BK20" s="24">
        <f>$BJ$20*$B$45*BK39</f>
        <v>4232.592000000001</v>
      </c>
      <c r="DK20" s="1"/>
      <c r="DL20" s="1"/>
      <c r="DM20" s="1"/>
      <c r="DN20" s="1"/>
    </row>
    <row r="21" spans="1:118" ht="12.75">
      <c r="A21" s="65" t="s">
        <v>31</v>
      </c>
      <c r="B21" s="65"/>
      <c r="C21" s="65"/>
      <c r="D21" s="65"/>
      <c r="E21" s="65"/>
      <c r="F21" s="65"/>
      <c r="G21" s="9" t="s">
        <v>99</v>
      </c>
      <c r="H21" s="12">
        <v>7.994505494505494</v>
      </c>
      <c r="I21" s="12">
        <v>0.23</v>
      </c>
      <c r="J21" s="24">
        <f aca="true" t="shared" si="22" ref="J21:AF21">$I$21*J39*$B$45</f>
        <v>1639.1640000000002</v>
      </c>
      <c r="K21" s="24">
        <f t="shared" si="22"/>
        <v>1631.9879999999998</v>
      </c>
      <c r="L21" s="24">
        <f t="shared" si="22"/>
        <v>1401.5280000000002</v>
      </c>
      <c r="M21" s="24">
        <f t="shared" si="22"/>
        <v>1517.172</v>
      </c>
      <c r="N21" s="24">
        <f t="shared" si="22"/>
        <v>1028.9279999999999</v>
      </c>
      <c r="O21" s="24">
        <f t="shared" si="22"/>
        <v>1599.144</v>
      </c>
      <c r="P21" s="24">
        <f t="shared" si="22"/>
        <v>1520.208</v>
      </c>
      <c r="Q21" s="24">
        <f t="shared" si="22"/>
        <v>2555.76</v>
      </c>
      <c r="R21" s="24">
        <f t="shared" si="22"/>
        <v>1331.1480000000001</v>
      </c>
      <c r="S21" s="24">
        <f t="shared" si="22"/>
        <v>1329.492</v>
      </c>
      <c r="T21" s="24">
        <f t="shared" si="22"/>
        <v>1339.704</v>
      </c>
      <c r="U21" s="24">
        <f t="shared" si="22"/>
        <v>1959.324</v>
      </c>
      <c r="V21" s="24">
        <f t="shared" si="22"/>
        <v>1618.7400000000002</v>
      </c>
      <c r="W21" s="24">
        <f t="shared" si="22"/>
        <v>1644.1320000000003</v>
      </c>
      <c r="X21" s="24">
        <f t="shared" si="22"/>
        <v>1626.4679999999998</v>
      </c>
      <c r="Y21" s="24">
        <f t="shared" si="22"/>
        <v>1789.308</v>
      </c>
      <c r="Z21" s="24">
        <f t="shared" si="22"/>
        <v>1336.6680000000001</v>
      </c>
      <c r="AA21" s="24">
        <f t="shared" si="22"/>
        <v>1337.496</v>
      </c>
      <c r="AB21" s="24">
        <f t="shared" si="22"/>
        <v>1202.808</v>
      </c>
      <c r="AC21" s="24">
        <f t="shared" si="22"/>
        <v>1219.644</v>
      </c>
      <c r="AD21" s="24">
        <f t="shared" si="22"/>
        <v>1107.312</v>
      </c>
      <c r="AE21" s="24">
        <f t="shared" si="22"/>
        <v>3400.5959999999995</v>
      </c>
      <c r="AF21" s="24">
        <f t="shared" si="22"/>
        <v>1651.308</v>
      </c>
      <c r="AG21" s="9" t="s">
        <v>99</v>
      </c>
      <c r="AH21" s="23">
        <v>7.994505494505494</v>
      </c>
      <c r="AI21" s="43">
        <v>0.23</v>
      </c>
      <c r="AJ21" s="57">
        <f aca="true" t="shared" si="23" ref="AJ21:AX21">$AZ$21*AJ39*$B$45</f>
        <v>1427.748</v>
      </c>
      <c r="AK21" s="46">
        <f t="shared" si="23"/>
        <v>1344.948</v>
      </c>
      <c r="AL21" s="46">
        <f t="shared" si="23"/>
        <v>1699.6079999999997</v>
      </c>
      <c r="AM21" s="46">
        <f t="shared" si="23"/>
        <v>2011.764</v>
      </c>
      <c r="AN21" s="46">
        <f t="shared" si="23"/>
        <v>1963.1879999999999</v>
      </c>
      <c r="AO21" s="46">
        <f t="shared" si="23"/>
        <v>1142.6399999999999</v>
      </c>
      <c r="AP21" s="46">
        <f t="shared" si="23"/>
        <v>2021.976</v>
      </c>
      <c r="AQ21" s="46">
        <f t="shared" si="23"/>
        <v>723.1200000000001</v>
      </c>
      <c r="AR21" s="46">
        <f t="shared" si="23"/>
        <v>1462.8000000000002</v>
      </c>
      <c r="AS21" s="46">
        <f t="shared" si="23"/>
        <v>595.056</v>
      </c>
      <c r="AT21" s="46">
        <f t="shared" si="23"/>
        <v>1348.26</v>
      </c>
      <c r="AU21" s="46">
        <f t="shared" si="23"/>
        <v>922.944</v>
      </c>
      <c r="AV21" s="46">
        <f t="shared" si="23"/>
        <v>1743.768</v>
      </c>
      <c r="AW21" s="46">
        <f t="shared" si="23"/>
        <v>1340.808</v>
      </c>
      <c r="AX21" s="46">
        <f t="shared" si="23"/>
        <v>1507.788</v>
      </c>
      <c r="AY21" s="9" t="s">
        <v>99</v>
      </c>
      <c r="AZ21" s="43">
        <v>0.23</v>
      </c>
      <c r="BA21" s="24">
        <f>$AZ$21*BA39*$B$45</f>
        <v>2017.284</v>
      </c>
      <c r="BB21" s="24">
        <f>$AZ$21*BB39*$B$45</f>
        <v>1234.2720000000002</v>
      </c>
      <c r="BC21" s="24">
        <f>$AZ$21*BC39*$B$45</f>
        <v>1307.1360000000002</v>
      </c>
      <c r="BD21" s="24">
        <f>$AZ$21*BD39*$B$45</f>
        <v>1328.664</v>
      </c>
      <c r="BE21" s="25" t="s">
        <v>99</v>
      </c>
      <c r="BF21" s="23">
        <v>7.994505494505494</v>
      </c>
      <c r="BG21" s="12">
        <v>0.23</v>
      </c>
      <c r="BH21" s="24">
        <f>$BG$21*$B$45*BH39</f>
        <v>456.5040000000001</v>
      </c>
      <c r="BI21" s="25" t="s">
        <v>9</v>
      </c>
      <c r="BJ21" s="12">
        <v>0.45</v>
      </c>
      <c r="BK21" s="24">
        <f>$BJ$21*$B$45*BK39</f>
        <v>2800.9800000000005</v>
      </c>
      <c r="DK21" s="1"/>
      <c r="DL21" s="1"/>
      <c r="DM21" s="1"/>
      <c r="DN21" s="1"/>
    </row>
    <row r="22" spans="1:118" ht="12.75">
      <c r="A22" s="65" t="s">
        <v>32</v>
      </c>
      <c r="B22" s="65"/>
      <c r="C22" s="65"/>
      <c r="D22" s="65"/>
      <c r="E22" s="65"/>
      <c r="F22" s="65"/>
      <c r="G22" s="9" t="s">
        <v>98</v>
      </c>
      <c r="H22" s="12">
        <v>7.994505494505494</v>
      </c>
      <c r="I22" s="12">
        <v>2.74</v>
      </c>
      <c r="J22" s="24">
        <f aca="true" t="shared" si="24" ref="J22:AF22">$I$22*J39*$B$45</f>
        <v>19527.432</v>
      </c>
      <c r="K22" s="24">
        <f t="shared" si="24"/>
        <v>19441.944</v>
      </c>
      <c r="L22" s="24">
        <f t="shared" si="24"/>
        <v>16696.464</v>
      </c>
      <c r="M22" s="24">
        <f t="shared" si="24"/>
        <v>18074.136000000006</v>
      </c>
      <c r="N22" s="24">
        <f t="shared" si="24"/>
        <v>12257.664</v>
      </c>
      <c r="O22" s="24">
        <f t="shared" si="24"/>
        <v>19050.672</v>
      </c>
      <c r="P22" s="24">
        <f t="shared" si="24"/>
        <v>18110.304</v>
      </c>
      <c r="Q22" s="24">
        <f t="shared" si="24"/>
        <v>30446.880000000005</v>
      </c>
      <c r="R22" s="24">
        <f t="shared" si="24"/>
        <v>15858.024000000001</v>
      </c>
      <c r="S22" s="24">
        <f t="shared" si="24"/>
        <v>15838.296000000002</v>
      </c>
      <c r="T22" s="24">
        <f t="shared" si="24"/>
        <v>15959.952000000001</v>
      </c>
      <c r="U22" s="24">
        <f t="shared" si="24"/>
        <v>23341.512</v>
      </c>
      <c r="V22" s="24">
        <f t="shared" si="24"/>
        <v>19284.120000000003</v>
      </c>
      <c r="W22" s="24">
        <f t="shared" si="24"/>
        <v>19586.616</v>
      </c>
      <c r="X22" s="24">
        <f t="shared" si="24"/>
        <v>19376.184</v>
      </c>
      <c r="Y22" s="24">
        <f t="shared" si="24"/>
        <v>21316.104</v>
      </c>
      <c r="Z22" s="24">
        <f t="shared" si="24"/>
        <v>15923.784000000003</v>
      </c>
      <c r="AA22" s="24">
        <f t="shared" si="24"/>
        <v>15933.648000000001</v>
      </c>
      <c r="AB22" s="24">
        <f t="shared" si="24"/>
        <v>14329.104000000001</v>
      </c>
      <c r="AC22" s="24">
        <f t="shared" si="24"/>
        <v>14529.672</v>
      </c>
      <c r="AD22" s="24">
        <f t="shared" si="24"/>
        <v>13191.456</v>
      </c>
      <c r="AE22" s="24">
        <f t="shared" si="24"/>
        <v>40511.448000000004</v>
      </c>
      <c r="AF22" s="24">
        <f t="shared" si="24"/>
        <v>19672.104</v>
      </c>
      <c r="AG22" s="9" t="s">
        <v>98</v>
      </c>
      <c r="AH22" s="23">
        <v>7.994505494505494</v>
      </c>
      <c r="AI22" s="43">
        <v>2.74</v>
      </c>
      <c r="AJ22" s="57">
        <f aca="true" t="shared" si="25" ref="AJ22:AX22">$AZ$22*AJ39*$B$45</f>
        <v>17008.824</v>
      </c>
      <c r="AK22" s="46">
        <f t="shared" si="25"/>
        <v>16022.424000000003</v>
      </c>
      <c r="AL22" s="46">
        <f t="shared" si="25"/>
        <v>20247.504</v>
      </c>
      <c r="AM22" s="46">
        <f t="shared" si="25"/>
        <v>23966.232000000004</v>
      </c>
      <c r="AN22" s="46">
        <f t="shared" si="25"/>
        <v>23387.544</v>
      </c>
      <c r="AO22" s="46">
        <f t="shared" si="25"/>
        <v>13612.320000000002</v>
      </c>
      <c r="AP22" s="46">
        <f t="shared" si="25"/>
        <v>24087.888000000003</v>
      </c>
      <c r="AQ22" s="46">
        <f t="shared" si="25"/>
        <v>8614.560000000001</v>
      </c>
      <c r="AR22" s="46">
        <f t="shared" si="25"/>
        <v>17426.4</v>
      </c>
      <c r="AS22" s="46">
        <f t="shared" si="25"/>
        <v>7088.928</v>
      </c>
      <c r="AT22" s="46">
        <f t="shared" si="25"/>
        <v>16061.880000000001</v>
      </c>
      <c r="AU22" s="46">
        <f t="shared" si="25"/>
        <v>10995.072</v>
      </c>
      <c r="AV22" s="46">
        <f t="shared" si="25"/>
        <v>20773.584000000003</v>
      </c>
      <c r="AW22" s="46">
        <f t="shared" si="25"/>
        <v>15973.104000000001</v>
      </c>
      <c r="AX22" s="46">
        <f t="shared" si="25"/>
        <v>17962.344</v>
      </c>
      <c r="AY22" s="9" t="s">
        <v>98</v>
      </c>
      <c r="AZ22" s="43">
        <v>2.74</v>
      </c>
      <c r="BA22" s="24">
        <f>$AZ$22*BA39*$B$45</f>
        <v>24031.992000000002</v>
      </c>
      <c r="BB22" s="24">
        <f>$AZ$22*BB39*$B$45</f>
        <v>14703.936</v>
      </c>
      <c r="BC22" s="24">
        <f>$AZ$22*BC39*$B$45</f>
        <v>15571.968000000003</v>
      </c>
      <c r="BD22" s="24">
        <f>$AZ$22*BD39*$B$45</f>
        <v>15828.432</v>
      </c>
      <c r="BE22" s="25" t="s">
        <v>98</v>
      </c>
      <c r="BF22" s="23">
        <v>7.994505494505494</v>
      </c>
      <c r="BG22" s="12">
        <v>2.74</v>
      </c>
      <c r="BH22" s="24">
        <f>$BG$22*$B$45*BH39</f>
        <v>5438.352000000001</v>
      </c>
      <c r="BI22" s="25" t="s">
        <v>9</v>
      </c>
      <c r="BJ22" s="12">
        <v>2.74</v>
      </c>
      <c r="BK22" s="24">
        <f>$BJ$22*$B$45*BK39</f>
        <v>17054.856000000003</v>
      </c>
      <c r="DK22" s="1"/>
      <c r="DL22" s="1"/>
      <c r="DM22" s="1"/>
      <c r="DN22" s="1"/>
    </row>
    <row r="23" spans="1:118" ht="12.75">
      <c r="A23" s="65" t="s">
        <v>33</v>
      </c>
      <c r="B23" s="65"/>
      <c r="C23" s="65"/>
      <c r="D23" s="65"/>
      <c r="E23" s="65"/>
      <c r="F23" s="65"/>
      <c r="G23" s="9" t="s">
        <v>98</v>
      </c>
      <c r="H23" s="12">
        <v>7.994505494505494</v>
      </c>
      <c r="I23" s="12">
        <v>0</v>
      </c>
      <c r="J23" s="24">
        <f aca="true" t="shared" si="26" ref="J23:AF23">$I$23*J39*$B$45</f>
        <v>0</v>
      </c>
      <c r="K23" s="24">
        <f t="shared" si="26"/>
        <v>0</v>
      </c>
      <c r="L23" s="24">
        <f t="shared" si="26"/>
        <v>0</v>
      </c>
      <c r="M23" s="24">
        <f t="shared" si="26"/>
        <v>0</v>
      </c>
      <c r="N23" s="24">
        <f t="shared" si="26"/>
        <v>0</v>
      </c>
      <c r="O23" s="24">
        <f t="shared" si="26"/>
        <v>0</v>
      </c>
      <c r="P23" s="24">
        <f t="shared" si="26"/>
        <v>0</v>
      </c>
      <c r="Q23" s="24">
        <f t="shared" si="26"/>
        <v>0</v>
      </c>
      <c r="R23" s="24">
        <f t="shared" si="26"/>
        <v>0</v>
      </c>
      <c r="S23" s="24">
        <f t="shared" si="26"/>
        <v>0</v>
      </c>
      <c r="T23" s="24">
        <f t="shared" si="26"/>
        <v>0</v>
      </c>
      <c r="U23" s="24">
        <f t="shared" si="26"/>
        <v>0</v>
      </c>
      <c r="V23" s="24">
        <f t="shared" si="26"/>
        <v>0</v>
      </c>
      <c r="W23" s="24">
        <f t="shared" si="26"/>
        <v>0</v>
      </c>
      <c r="X23" s="24">
        <f t="shared" si="26"/>
        <v>0</v>
      </c>
      <c r="Y23" s="24">
        <f t="shared" si="26"/>
        <v>0</v>
      </c>
      <c r="Z23" s="24">
        <f t="shared" si="26"/>
        <v>0</v>
      </c>
      <c r="AA23" s="24">
        <f t="shared" si="26"/>
        <v>0</v>
      </c>
      <c r="AB23" s="24">
        <f t="shared" si="26"/>
        <v>0</v>
      </c>
      <c r="AC23" s="24">
        <f t="shared" si="26"/>
        <v>0</v>
      </c>
      <c r="AD23" s="24">
        <f t="shared" si="26"/>
        <v>0</v>
      </c>
      <c r="AE23" s="24">
        <f t="shared" si="26"/>
        <v>0</v>
      </c>
      <c r="AF23" s="24">
        <f t="shared" si="26"/>
        <v>0</v>
      </c>
      <c r="AG23" s="9" t="s">
        <v>98</v>
      </c>
      <c r="AH23" s="23">
        <v>7.994505494505494</v>
      </c>
      <c r="AI23" s="43">
        <v>0</v>
      </c>
      <c r="AJ23" s="57">
        <f aca="true" t="shared" si="27" ref="AJ23:AX23">$AZ$23*AJ39*$B$45</f>
        <v>0</v>
      </c>
      <c r="AK23" s="46">
        <f t="shared" si="27"/>
        <v>0</v>
      </c>
      <c r="AL23" s="46">
        <f t="shared" si="27"/>
        <v>0</v>
      </c>
      <c r="AM23" s="46">
        <f t="shared" si="27"/>
        <v>0</v>
      </c>
      <c r="AN23" s="46">
        <f t="shared" si="27"/>
        <v>0</v>
      </c>
      <c r="AO23" s="46">
        <f t="shared" si="27"/>
        <v>0</v>
      </c>
      <c r="AP23" s="46">
        <f t="shared" si="27"/>
        <v>0</v>
      </c>
      <c r="AQ23" s="46">
        <f t="shared" si="27"/>
        <v>0</v>
      </c>
      <c r="AR23" s="46">
        <f t="shared" si="27"/>
        <v>0</v>
      </c>
      <c r="AS23" s="46">
        <f t="shared" si="27"/>
        <v>0</v>
      </c>
      <c r="AT23" s="46">
        <f t="shared" si="27"/>
        <v>0</v>
      </c>
      <c r="AU23" s="46">
        <f t="shared" si="27"/>
        <v>0</v>
      </c>
      <c r="AV23" s="46">
        <f t="shared" si="27"/>
        <v>0</v>
      </c>
      <c r="AW23" s="46">
        <f t="shared" si="27"/>
        <v>0</v>
      </c>
      <c r="AX23" s="46">
        <f t="shared" si="27"/>
        <v>0</v>
      </c>
      <c r="AY23" s="9" t="s">
        <v>98</v>
      </c>
      <c r="AZ23" s="43">
        <v>0</v>
      </c>
      <c r="BA23" s="24">
        <f>$AZ$23*BA39*$B$45</f>
        <v>0</v>
      </c>
      <c r="BB23" s="24">
        <f>$AZ$23*BB39*$B$45</f>
        <v>0</v>
      </c>
      <c r="BC23" s="24">
        <f>$AZ$23*BC39*$B$45</f>
        <v>0</v>
      </c>
      <c r="BD23" s="24">
        <f>$AZ$23*BD39*$B$45</f>
        <v>0</v>
      </c>
      <c r="BE23" s="25" t="s">
        <v>9</v>
      </c>
      <c r="BF23" s="23">
        <v>7.994505494505494</v>
      </c>
      <c r="BG23" s="12">
        <v>0</v>
      </c>
      <c r="BH23" s="24">
        <f>$BG$23*$B$45*BH39</f>
        <v>0</v>
      </c>
      <c r="BI23" s="25" t="s">
        <v>9</v>
      </c>
      <c r="BJ23" s="12">
        <v>0</v>
      </c>
      <c r="BK23" s="24">
        <f>$BJ$23*$B$45*BK39</f>
        <v>0</v>
      </c>
      <c r="DK23" s="1"/>
      <c r="DL23" s="1"/>
      <c r="DM23" s="1"/>
      <c r="DN23" s="1"/>
    </row>
    <row r="24" spans="1:118" ht="13.5" customHeight="1">
      <c r="A24" s="72" t="s">
        <v>20</v>
      </c>
      <c r="B24" s="72"/>
      <c r="C24" s="72"/>
      <c r="D24" s="72"/>
      <c r="E24" s="72"/>
      <c r="F24" s="72"/>
      <c r="G24" s="11"/>
      <c r="H24" s="6">
        <f aca="true" t="shared" si="28" ref="H24:O24">SUM(H25:H28)</f>
        <v>33.76989389920425</v>
      </c>
      <c r="I24" s="38">
        <f t="shared" si="28"/>
        <v>5.6</v>
      </c>
      <c r="J24" s="21">
        <f t="shared" si="28"/>
        <v>39910.079999999994</v>
      </c>
      <c r="K24" s="21">
        <f t="shared" si="28"/>
        <v>39735.36</v>
      </c>
      <c r="L24" s="21">
        <f t="shared" si="28"/>
        <v>34124.159999999996</v>
      </c>
      <c r="M24" s="21">
        <f t="shared" si="28"/>
        <v>36939.840000000004</v>
      </c>
      <c r="N24" s="21">
        <f t="shared" si="28"/>
        <v>25052.159999999996</v>
      </c>
      <c r="O24" s="21">
        <f t="shared" si="28"/>
        <v>38935.68</v>
      </c>
      <c r="P24" s="21">
        <f aca="true" t="shared" si="29" ref="P24:V24">SUM(P25:P28)</f>
        <v>37013.759999999995</v>
      </c>
      <c r="Q24" s="21">
        <f t="shared" si="29"/>
        <v>62227.200000000004</v>
      </c>
      <c r="R24" s="21">
        <f t="shared" si="29"/>
        <v>32410.56</v>
      </c>
      <c r="S24" s="21">
        <f t="shared" si="29"/>
        <v>32370.239999999998</v>
      </c>
      <c r="T24" s="21">
        <f t="shared" si="29"/>
        <v>32618.879999999997</v>
      </c>
      <c r="U24" s="21">
        <f t="shared" si="29"/>
        <v>47705.28</v>
      </c>
      <c r="V24" s="21">
        <f t="shared" si="29"/>
        <v>39412.799999999996</v>
      </c>
      <c r="W24" s="21">
        <f aca="true" t="shared" si="30" ref="W24:AC24">SUM(W25:W28)</f>
        <v>40031.04000000001</v>
      </c>
      <c r="X24" s="21">
        <f t="shared" si="30"/>
        <v>39600.95999999999</v>
      </c>
      <c r="Y24" s="21">
        <f t="shared" si="30"/>
        <v>43565.759999999995</v>
      </c>
      <c r="Z24" s="21">
        <f t="shared" si="30"/>
        <v>32544.960000000003</v>
      </c>
      <c r="AA24" s="21">
        <f t="shared" si="30"/>
        <v>32565.120000000003</v>
      </c>
      <c r="AB24" s="21">
        <f t="shared" si="30"/>
        <v>29285.760000000002</v>
      </c>
      <c r="AC24" s="21">
        <f t="shared" si="30"/>
        <v>29695.68</v>
      </c>
      <c r="AD24" s="21">
        <f>SUM(AD25:AD28)</f>
        <v>26960.64</v>
      </c>
      <c r="AE24" s="21">
        <f>SUM(AE25:AE28)</f>
        <v>82797.12</v>
      </c>
      <c r="AF24" s="21">
        <f>SUM(AF25:AF28)</f>
        <v>40205.759999999995</v>
      </c>
      <c r="AG24" s="11"/>
      <c r="AH24" s="28">
        <f>SUM(AH25:AH28)</f>
        <v>33.76989389920425</v>
      </c>
      <c r="AI24" s="44">
        <f aca="true" t="shared" si="31" ref="AI24:AX24">SUM(AI25:AI28)</f>
        <v>5.14</v>
      </c>
      <c r="AJ24" s="58">
        <f t="shared" si="31"/>
        <v>31907.064</v>
      </c>
      <c r="AK24" s="51">
        <f t="shared" si="31"/>
        <v>30056.664000000004</v>
      </c>
      <c r="AL24" s="51">
        <f t="shared" si="31"/>
        <v>37982.543999999994</v>
      </c>
      <c r="AM24" s="51">
        <f t="shared" si="31"/>
        <v>44958.552</v>
      </c>
      <c r="AN24" s="51">
        <f t="shared" si="31"/>
        <v>43872.984</v>
      </c>
      <c r="AO24" s="51">
        <f t="shared" si="31"/>
        <v>25535.52</v>
      </c>
      <c r="AP24" s="51">
        <f t="shared" si="31"/>
        <v>45186.768</v>
      </c>
      <c r="AQ24" s="51">
        <f t="shared" si="31"/>
        <v>16160.16</v>
      </c>
      <c r="AR24" s="51">
        <f t="shared" si="31"/>
        <v>32690.4</v>
      </c>
      <c r="AS24" s="51">
        <f t="shared" si="31"/>
        <v>13298.207999999999</v>
      </c>
      <c r="AT24" s="51">
        <f t="shared" si="31"/>
        <v>30130.68</v>
      </c>
      <c r="AU24" s="51">
        <f t="shared" si="31"/>
        <v>20625.791999999998</v>
      </c>
      <c r="AV24" s="51">
        <f t="shared" si="31"/>
        <v>38969.424</v>
      </c>
      <c r="AW24" s="51">
        <f t="shared" si="31"/>
        <v>29964.144000000004</v>
      </c>
      <c r="AX24" s="51">
        <f t="shared" si="31"/>
        <v>33695.784</v>
      </c>
      <c r="AY24" s="11"/>
      <c r="AZ24" s="44">
        <f>SUM(AZ25:AZ28)</f>
        <v>5.14</v>
      </c>
      <c r="BA24" s="21">
        <f>SUM(BA25:BA28)</f>
        <v>45081.912000000004</v>
      </c>
      <c r="BB24" s="21">
        <f>SUM(BB25:BB28)</f>
        <v>27583.296</v>
      </c>
      <c r="BC24" s="21">
        <f>SUM(BC25:BC28)</f>
        <v>29211.647999999997</v>
      </c>
      <c r="BD24" s="21">
        <f>SUM(BD25:BD28)</f>
        <v>29692.752000000004</v>
      </c>
      <c r="BE24" s="26"/>
      <c r="BF24" s="28">
        <f>SUM(BF25:BF28)</f>
        <v>33.76989389920425</v>
      </c>
      <c r="BG24" s="38">
        <f>SUM(BG25:BG28)</f>
        <v>5.6</v>
      </c>
      <c r="BH24" s="31">
        <f>SUM(BH25:BH28)</f>
        <v>11114.88</v>
      </c>
      <c r="BI24" s="26"/>
      <c r="BJ24" s="38">
        <f>SUM(BJ25:BJ28)</f>
        <v>2.49</v>
      </c>
      <c r="BK24" s="31">
        <f>SUM(BK25:BK28)</f>
        <v>15498.756000000001</v>
      </c>
      <c r="DK24" s="1"/>
      <c r="DL24" s="1"/>
      <c r="DM24" s="1"/>
      <c r="DN24" s="1"/>
    </row>
    <row r="25" spans="1:118" ht="12.75">
      <c r="A25" s="65" t="s">
        <v>34</v>
      </c>
      <c r="B25" s="65"/>
      <c r="C25" s="65"/>
      <c r="D25" s="65"/>
      <c r="E25" s="65"/>
      <c r="F25" s="65"/>
      <c r="G25" s="9" t="s">
        <v>21</v>
      </c>
      <c r="H25" s="10">
        <v>0.3445907540735127</v>
      </c>
      <c r="I25" s="12">
        <v>0</v>
      </c>
      <c r="J25" s="24">
        <f aca="true" t="shared" si="32" ref="J25:AF25">$I$25*J39*$B$45</f>
        <v>0</v>
      </c>
      <c r="K25" s="24">
        <f t="shared" si="32"/>
        <v>0</v>
      </c>
      <c r="L25" s="24">
        <f t="shared" si="32"/>
        <v>0</v>
      </c>
      <c r="M25" s="24">
        <f t="shared" si="32"/>
        <v>0</v>
      </c>
      <c r="N25" s="24">
        <f t="shared" si="32"/>
        <v>0</v>
      </c>
      <c r="O25" s="24">
        <f t="shared" si="32"/>
        <v>0</v>
      </c>
      <c r="P25" s="24">
        <f t="shared" si="32"/>
        <v>0</v>
      </c>
      <c r="Q25" s="24">
        <f t="shared" si="32"/>
        <v>0</v>
      </c>
      <c r="R25" s="24">
        <f t="shared" si="32"/>
        <v>0</v>
      </c>
      <c r="S25" s="24">
        <f t="shared" si="32"/>
        <v>0</v>
      </c>
      <c r="T25" s="24">
        <f t="shared" si="32"/>
        <v>0</v>
      </c>
      <c r="U25" s="24">
        <f t="shared" si="32"/>
        <v>0</v>
      </c>
      <c r="V25" s="24">
        <f t="shared" si="32"/>
        <v>0</v>
      </c>
      <c r="W25" s="24">
        <f t="shared" si="32"/>
        <v>0</v>
      </c>
      <c r="X25" s="24">
        <f t="shared" si="32"/>
        <v>0</v>
      </c>
      <c r="Y25" s="24">
        <f t="shared" si="32"/>
        <v>0</v>
      </c>
      <c r="Z25" s="24">
        <f t="shared" si="32"/>
        <v>0</v>
      </c>
      <c r="AA25" s="24">
        <f t="shared" si="32"/>
        <v>0</v>
      </c>
      <c r="AB25" s="24">
        <f t="shared" si="32"/>
        <v>0</v>
      </c>
      <c r="AC25" s="24">
        <f t="shared" si="32"/>
        <v>0</v>
      </c>
      <c r="AD25" s="24">
        <f t="shared" si="32"/>
        <v>0</v>
      </c>
      <c r="AE25" s="24">
        <f t="shared" si="32"/>
        <v>0</v>
      </c>
      <c r="AF25" s="24">
        <f t="shared" si="32"/>
        <v>0</v>
      </c>
      <c r="AG25" s="9" t="s">
        <v>21</v>
      </c>
      <c r="AH25" s="23">
        <v>0.3445907540735127</v>
      </c>
      <c r="AI25" s="43">
        <v>0</v>
      </c>
      <c r="AJ25" s="57">
        <f aca="true" t="shared" si="33" ref="AJ25:AX25">$AZ$25*AJ39*$B$45</f>
        <v>0</v>
      </c>
      <c r="AK25" s="46">
        <f t="shared" si="33"/>
        <v>0</v>
      </c>
      <c r="AL25" s="46">
        <f t="shared" si="33"/>
        <v>0</v>
      </c>
      <c r="AM25" s="46">
        <f t="shared" si="33"/>
        <v>0</v>
      </c>
      <c r="AN25" s="46">
        <f t="shared" si="33"/>
        <v>0</v>
      </c>
      <c r="AO25" s="46">
        <f t="shared" si="33"/>
        <v>0</v>
      </c>
      <c r="AP25" s="46">
        <f t="shared" si="33"/>
        <v>0</v>
      </c>
      <c r="AQ25" s="46">
        <f t="shared" si="33"/>
        <v>0</v>
      </c>
      <c r="AR25" s="46">
        <f t="shared" si="33"/>
        <v>0</v>
      </c>
      <c r="AS25" s="46">
        <f t="shared" si="33"/>
        <v>0</v>
      </c>
      <c r="AT25" s="46">
        <f t="shared" si="33"/>
        <v>0</v>
      </c>
      <c r="AU25" s="46">
        <f t="shared" si="33"/>
        <v>0</v>
      </c>
      <c r="AV25" s="46">
        <f t="shared" si="33"/>
        <v>0</v>
      </c>
      <c r="AW25" s="46">
        <f t="shared" si="33"/>
        <v>0</v>
      </c>
      <c r="AX25" s="46">
        <f t="shared" si="33"/>
        <v>0</v>
      </c>
      <c r="AY25" s="9" t="s">
        <v>21</v>
      </c>
      <c r="AZ25" s="43">
        <v>0</v>
      </c>
      <c r="BA25" s="24">
        <f>$AZ$25*BA39*$B$45</f>
        <v>0</v>
      </c>
      <c r="BB25" s="24">
        <f>$AZ$25*BB39*$B$45</f>
        <v>0</v>
      </c>
      <c r="BC25" s="24">
        <f>$AZ$25*BC39*$B$45</f>
        <v>0</v>
      </c>
      <c r="BD25" s="24">
        <f>$AZ$25*BD39*$B$45</f>
        <v>0</v>
      </c>
      <c r="BE25" s="25" t="s">
        <v>21</v>
      </c>
      <c r="BF25" s="23">
        <v>0.3445907540735127</v>
      </c>
      <c r="BG25" s="12">
        <v>0</v>
      </c>
      <c r="BH25" s="24">
        <f>$BG$25*$B$45*BH39</f>
        <v>0</v>
      </c>
      <c r="BI25" s="25" t="s">
        <v>21</v>
      </c>
      <c r="BJ25" s="12">
        <v>0</v>
      </c>
      <c r="BK25" s="24">
        <f>$BJ$25*$B$45*BK39</f>
        <v>0</v>
      </c>
      <c r="DK25" s="1"/>
      <c r="DL25" s="1"/>
      <c r="DM25" s="1"/>
      <c r="DN25" s="1"/>
    </row>
    <row r="26" spans="1:118" ht="37.5" customHeight="1">
      <c r="A26" s="73" t="s">
        <v>35</v>
      </c>
      <c r="B26" s="73"/>
      <c r="C26" s="73"/>
      <c r="D26" s="73"/>
      <c r="E26" s="73"/>
      <c r="F26" s="73"/>
      <c r="G26" s="9" t="s">
        <v>100</v>
      </c>
      <c r="H26" s="10">
        <v>7.580996589617279</v>
      </c>
      <c r="I26" s="12">
        <v>0.35</v>
      </c>
      <c r="J26" s="24">
        <f aca="true" t="shared" si="34" ref="J26:AF26">$I$26*J39*$B$45</f>
        <v>2494.3799999999997</v>
      </c>
      <c r="K26" s="24">
        <f t="shared" si="34"/>
        <v>2483.46</v>
      </c>
      <c r="L26" s="24">
        <f t="shared" si="34"/>
        <v>2132.7599999999998</v>
      </c>
      <c r="M26" s="24">
        <f t="shared" si="34"/>
        <v>2308.7400000000002</v>
      </c>
      <c r="N26" s="24">
        <f t="shared" si="34"/>
        <v>1565.7599999999998</v>
      </c>
      <c r="O26" s="24">
        <f t="shared" si="34"/>
        <v>2433.48</v>
      </c>
      <c r="P26" s="24">
        <f t="shared" si="34"/>
        <v>2313.3599999999997</v>
      </c>
      <c r="Q26" s="24">
        <f t="shared" si="34"/>
        <v>3889.2</v>
      </c>
      <c r="R26" s="24">
        <f t="shared" si="34"/>
        <v>2025.66</v>
      </c>
      <c r="S26" s="24">
        <f t="shared" si="34"/>
        <v>2023.1399999999999</v>
      </c>
      <c r="T26" s="24">
        <f t="shared" si="34"/>
        <v>2038.6799999999998</v>
      </c>
      <c r="U26" s="24">
        <f t="shared" si="34"/>
        <v>2981.58</v>
      </c>
      <c r="V26" s="24">
        <f t="shared" si="34"/>
        <v>2463.2999999999997</v>
      </c>
      <c r="W26" s="24">
        <f t="shared" si="34"/>
        <v>2501.94</v>
      </c>
      <c r="X26" s="24">
        <f t="shared" si="34"/>
        <v>2475.0599999999995</v>
      </c>
      <c r="Y26" s="24">
        <f t="shared" si="34"/>
        <v>2722.8599999999997</v>
      </c>
      <c r="Z26" s="24">
        <f t="shared" si="34"/>
        <v>2034.06</v>
      </c>
      <c r="AA26" s="24">
        <f t="shared" si="34"/>
        <v>2035.3199999999997</v>
      </c>
      <c r="AB26" s="24">
        <f t="shared" si="34"/>
        <v>1830.3600000000001</v>
      </c>
      <c r="AC26" s="24">
        <f t="shared" si="34"/>
        <v>1855.98</v>
      </c>
      <c r="AD26" s="24">
        <f t="shared" si="34"/>
        <v>1685.04</v>
      </c>
      <c r="AE26" s="24">
        <f t="shared" si="34"/>
        <v>5174.82</v>
      </c>
      <c r="AF26" s="24">
        <f t="shared" si="34"/>
        <v>2512.8599999999997</v>
      </c>
      <c r="AG26" s="9" t="s">
        <v>100</v>
      </c>
      <c r="AH26" s="23">
        <v>7.580996589617279</v>
      </c>
      <c r="AI26" s="12">
        <v>0.35</v>
      </c>
      <c r="AJ26" s="57">
        <f aca="true" t="shared" si="35" ref="AJ26:AX26">$AZ$26*AJ39*$B$45</f>
        <v>2172.66</v>
      </c>
      <c r="AK26" s="46">
        <f t="shared" si="35"/>
        <v>2046.66</v>
      </c>
      <c r="AL26" s="46">
        <f t="shared" si="35"/>
        <v>2586.3599999999997</v>
      </c>
      <c r="AM26" s="46">
        <f t="shared" si="35"/>
        <v>3061.3799999999997</v>
      </c>
      <c r="AN26" s="46">
        <f t="shared" si="35"/>
        <v>2987.4599999999996</v>
      </c>
      <c r="AO26" s="46">
        <f t="shared" si="35"/>
        <v>1738.7999999999997</v>
      </c>
      <c r="AP26" s="46">
        <f t="shared" si="35"/>
        <v>3076.9199999999996</v>
      </c>
      <c r="AQ26" s="46">
        <f t="shared" si="35"/>
        <v>1100.3999999999999</v>
      </c>
      <c r="AR26" s="46">
        <f t="shared" si="35"/>
        <v>2226</v>
      </c>
      <c r="AS26" s="46">
        <f t="shared" si="35"/>
        <v>905.52</v>
      </c>
      <c r="AT26" s="46">
        <f t="shared" si="35"/>
        <v>2051.7</v>
      </c>
      <c r="AU26" s="46">
        <f t="shared" si="35"/>
        <v>1404.4799999999998</v>
      </c>
      <c r="AV26" s="46">
        <f t="shared" si="35"/>
        <v>2653.5599999999995</v>
      </c>
      <c r="AW26" s="46">
        <f t="shared" si="35"/>
        <v>2040.3600000000001</v>
      </c>
      <c r="AX26" s="46">
        <f t="shared" si="35"/>
        <v>2294.46</v>
      </c>
      <c r="AY26" s="9" t="s">
        <v>100</v>
      </c>
      <c r="AZ26" s="12">
        <v>0.35</v>
      </c>
      <c r="BA26" s="24">
        <f>$AZ$26*BA39*$B$45</f>
        <v>3069.7799999999997</v>
      </c>
      <c r="BB26" s="24">
        <f>$AZ$26*BB39*$B$45</f>
        <v>1878.2399999999998</v>
      </c>
      <c r="BC26" s="24">
        <f>$AZ$26*BC39*$B$45</f>
        <v>1989.12</v>
      </c>
      <c r="BD26" s="24">
        <f>$AZ$26*BD39*$B$45</f>
        <v>2021.8799999999997</v>
      </c>
      <c r="BE26" s="25" t="s">
        <v>100</v>
      </c>
      <c r="BF26" s="23">
        <v>7.580996589617279</v>
      </c>
      <c r="BG26" s="12">
        <v>0.35</v>
      </c>
      <c r="BH26" s="24">
        <f>$BG$26*$B$45*BH39</f>
        <v>694.68</v>
      </c>
      <c r="BI26" s="25" t="s">
        <v>21</v>
      </c>
      <c r="BJ26" s="12">
        <v>0.14</v>
      </c>
      <c r="BK26" s="24">
        <f>$BJ$26*$B$45*BK39</f>
        <v>871.4160000000002</v>
      </c>
      <c r="DK26" s="1"/>
      <c r="DL26" s="1"/>
      <c r="DM26" s="1"/>
      <c r="DN26" s="1"/>
    </row>
    <row r="27" spans="1:118" ht="45" customHeight="1">
      <c r="A27" s="73" t="s">
        <v>36</v>
      </c>
      <c r="B27" s="73"/>
      <c r="C27" s="73"/>
      <c r="D27" s="73"/>
      <c r="E27" s="73"/>
      <c r="F27" s="73"/>
      <c r="G27" s="13" t="s">
        <v>22</v>
      </c>
      <c r="H27" s="14">
        <v>2.067544524441076</v>
      </c>
      <c r="I27" s="12">
        <v>0.04</v>
      </c>
      <c r="J27" s="24">
        <f aca="true" t="shared" si="36" ref="J27:AF27">$I$27*J39*$B$45</f>
        <v>285.072</v>
      </c>
      <c r="K27" s="24">
        <f t="shared" si="36"/>
        <v>283.82399999999996</v>
      </c>
      <c r="L27" s="24">
        <f t="shared" si="36"/>
        <v>243.74400000000003</v>
      </c>
      <c r="M27" s="24">
        <f t="shared" si="36"/>
        <v>263.85600000000005</v>
      </c>
      <c r="N27" s="24">
        <f t="shared" si="36"/>
        <v>178.94400000000002</v>
      </c>
      <c r="O27" s="24">
        <f t="shared" si="36"/>
        <v>278.11199999999997</v>
      </c>
      <c r="P27" s="24">
        <f t="shared" si="36"/>
        <v>264.384</v>
      </c>
      <c r="Q27" s="24">
        <f t="shared" si="36"/>
        <v>444.48</v>
      </c>
      <c r="R27" s="24">
        <f t="shared" si="36"/>
        <v>231.50400000000002</v>
      </c>
      <c r="S27" s="24">
        <f t="shared" si="36"/>
        <v>231.216</v>
      </c>
      <c r="T27" s="24">
        <f t="shared" si="36"/>
        <v>232.99200000000002</v>
      </c>
      <c r="U27" s="24">
        <f t="shared" si="36"/>
        <v>340.752</v>
      </c>
      <c r="V27" s="24">
        <f t="shared" si="36"/>
        <v>281.52</v>
      </c>
      <c r="W27" s="24">
        <f t="shared" si="36"/>
        <v>285.93600000000004</v>
      </c>
      <c r="X27" s="24">
        <f t="shared" si="36"/>
        <v>282.864</v>
      </c>
      <c r="Y27" s="24">
        <f t="shared" si="36"/>
        <v>311.18399999999997</v>
      </c>
      <c r="Z27" s="24">
        <f t="shared" si="36"/>
        <v>232.464</v>
      </c>
      <c r="AA27" s="24">
        <f t="shared" si="36"/>
        <v>232.608</v>
      </c>
      <c r="AB27" s="24">
        <f t="shared" si="36"/>
        <v>209.18400000000003</v>
      </c>
      <c r="AC27" s="24">
        <f t="shared" si="36"/>
        <v>212.11199999999997</v>
      </c>
      <c r="AD27" s="24">
        <f t="shared" si="36"/>
        <v>192.57599999999996</v>
      </c>
      <c r="AE27" s="24">
        <f t="shared" si="36"/>
        <v>591.408</v>
      </c>
      <c r="AF27" s="24">
        <f t="shared" si="36"/>
        <v>287.18399999999997</v>
      </c>
      <c r="AG27" s="13" t="s">
        <v>22</v>
      </c>
      <c r="AH27" s="29">
        <v>2.067544524441076</v>
      </c>
      <c r="AI27" s="43">
        <v>0.04</v>
      </c>
      <c r="AJ27" s="59">
        <f aca="true" t="shared" si="37" ref="AJ27:AX27">$AZ$27*AJ39*$B$45</f>
        <v>248.304</v>
      </c>
      <c r="AK27" s="52">
        <f t="shared" si="37"/>
        <v>233.904</v>
      </c>
      <c r="AL27" s="52">
        <f t="shared" si="37"/>
        <v>295.58399999999995</v>
      </c>
      <c r="AM27" s="52">
        <f t="shared" si="37"/>
        <v>349.87199999999996</v>
      </c>
      <c r="AN27" s="52">
        <f t="shared" si="37"/>
        <v>341.424</v>
      </c>
      <c r="AO27" s="52">
        <f t="shared" si="37"/>
        <v>198.71999999999997</v>
      </c>
      <c r="AP27" s="52">
        <f t="shared" si="37"/>
        <v>351.648</v>
      </c>
      <c r="AQ27" s="52">
        <f t="shared" si="37"/>
        <v>125.76</v>
      </c>
      <c r="AR27" s="52">
        <f t="shared" si="37"/>
        <v>254.39999999999998</v>
      </c>
      <c r="AS27" s="52">
        <f t="shared" si="37"/>
        <v>103.488</v>
      </c>
      <c r="AT27" s="52">
        <f t="shared" si="37"/>
        <v>234.48</v>
      </c>
      <c r="AU27" s="52">
        <f t="shared" si="37"/>
        <v>160.512</v>
      </c>
      <c r="AV27" s="52">
        <f t="shared" si="37"/>
        <v>303.264</v>
      </c>
      <c r="AW27" s="52">
        <f t="shared" si="37"/>
        <v>233.18400000000003</v>
      </c>
      <c r="AX27" s="52">
        <f t="shared" si="37"/>
        <v>262.224</v>
      </c>
      <c r="AY27" s="13" t="s">
        <v>22</v>
      </c>
      <c r="AZ27" s="43">
        <v>0.04</v>
      </c>
      <c r="BA27" s="24">
        <f>$AZ$27*BA39*$B$45</f>
        <v>350.832</v>
      </c>
      <c r="BB27" s="24">
        <f>$AZ$27*BB39*$B$45</f>
        <v>214.656</v>
      </c>
      <c r="BC27" s="24">
        <f>$AZ$27*BC39*$B$45</f>
        <v>227.32800000000003</v>
      </c>
      <c r="BD27" s="24">
        <f>$AZ$27*BD39*$B$45</f>
        <v>231.072</v>
      </c>
      <c r="BE27" s="27" t="s">
        <v>22</v>
      </c>
      <c r="BF27" s="29">
        <v>2.067544524441076</v>
      </c>
      <c r="BG27" s="12">
        <v>0.04</v>
      </c>
      <c r="BH27" s="24">
        <f>$BG$27*$B$45*BH39</f>
        <v>79.392</v>
      </c>
      <c r="BI27" s="27" t="s">
        <v>22</v>
      </c>
      <c r="BJ27" s="12">
        <v>0</v>
      </c>
      <c r="BK27" s="24">
        <f>$BJ$27*$B$45*BK39</f>
        <v>0</v>
      </c>
      <c r="DK27" s="1"/>
      <c r="DL27" s="1"/>
      <c r="DM27" s="1"/>
      <c r="DN27" s="1"/>
    </row>
    <row r="28" spans="1:118" ht="68.25" customHeight="1">
      <c r="A28" s="73" t="s">
        <v>37</v>
      </c>
      <c r="B28" s="73"/>
      <c r="C28" s="73"/>
      <c r="D28" s="73"/>
      <c r="E28" s="73"/>
      <c r="F28" s="73"/>
      <c r="G28" s="9" t="s">
        <v>100</v>
      </c>
      <c r="H28" s="10">
        <v>23.776762031072376</v>
      </c>
      <c r="I28" s="12">
        <v>5.21</v>
      </c>
      <c r="J28" s="24">
        <f aca="true" t="shared" si="38" ref="J28:AF28">$I$28*J39*$B$45</f>
        <v>37130.628</v>
      </c>
      <c r="K28" s="24">
        <f t="shared" si="38"/>
        <v>36968.076</v>
      </c>
      <c r="L28" s="24">
        <f t="shared" si="38"/>
        <v>31747.656</v>
      </c>
      <c r="M28" s="24">
        <f t="shared" si="38"/>
        <v>34367.244000000006</v>
      </c>
      <c r="N28" s="24">
        <f t="shared" si="38"/>
        <v>23307.456</v>
      </c>
      <c r="O28" s="24">
        <f t="shared" si="38"/>
        <v>36224.088</v>
      </c>
      <c r="P28" s="24">
        <f t="shared" si="38"/>
        <v>34436.015999999996</v>
      </c>
      <c r="Q28" s="24">
        <f t="shared" si="38"/>
        <v>57893.520000000004</v>
      </c>
      <c r="R28" s="24">
        <f t="shared" si="38"/>
        <v>30153.396</v>
      </c>
      <c r="S28" s="24">
        <f t="shared" si="38"/>
        <v>30115.884</v>
      </c>
      <c r="T28" s="24">
        <f t="shared" si="38"/>
        <v>30347.208</v>
      </c>
      <c r="U28" s="24">
        <f t="shared" si="38"/>
        <v>44382.948</v>
      </c>
      <c r="V28" s="24">
        <f t="shared" si="38"/>
        <v>36667.979999999996</v>
      </c>
      <c r="W28" s="24">
        <f t="shared" si="38"/>
        <v>37243.164000000004</v>
      </c>
      <c r="X28" s="24">
        <f t="shared" si="38"/>
        <v>36843.03599999999</v>
      </c>
      <c r="Y28" s="24">
        <f t="shared" si="38"/>
        <v>40531.71599999999</v>
      </c>
      <c r="Z28" s="24">
        <f t="shared" si="38"/>
        <v>30278.436</v>
      </c>
      <c r="AA28" s="24">
        <f t="shared" si="38"/>
        <v>30297.192000000003</v>
      </c>
      <c r="AB28" s="24">
        <f t="shared" si="38"/>
        <v>27246.216</v>
      </c>
      <c r="AC28" s="24">
        <f t="shared" si="38"/>
        <v>27627.588</v>
      </c>
      <c r="AD28" s="24">
        <f t="shared" si="38"/>
        <v>25083.023999999998</v>
      </c>
      <c r="AE28" s="24">
        <f t="shared" si="38"/>
        <v>77030.89199999999</v>
      </c>
      <c r="AF28" s="24">
        <f t="shared" si="38"/>
        <v>37405.71599999999</v>
      </c>
      <c r="AG28" s="9" t="s">
        <v>100</v>
      </c>
      <c r="AH28" s="23">
        <v>23.776762031072376</v>
      </c>
      <c r="AI28" s="43">
        <v>4.75</v>
      </c>
      <c r="AJ28" s="57">
        <f aca="true" t="shared" si="39" ref="AJ28:AX28">$AZ$28*AJ39*$B$45</f>
        <v>29486.1</v>
      </c>
      <c r="AK28" s="46">
        <f t="shared" si="39"/>
        <v>27776.100000000002</v>
      </c>
      <c r="AL28" s="46">
        <f t="shared" si="39"/>
        <v>35100.6</v>
      </c>
      <c r="AM28" s="46">
        <f t="shared" si="39"/>
        <v>41547.3</v>
      </c>
      <c r="AN28" s="46">
        <f t="shared" si="39"/>
        <v>40544.1</v>
      </c>
      <c r="AO28" s="46">
        <f t="shared" si="39"/>
        <v>23598</v>
      </c>
      <c r="AP28" s="46">
        <f t="shared" si="39"/>
        <v>41758.2</v>
      </c>
      <c r="AQ28" s="46">
        <f t="shared" si="39"/>
        <v>14934</v>
      </c>
      <c r="AR28" s="46">
        <f t="shared" si="39"/>
        <v>30210</v>
      </c>
      <c r="AS28" s="46">
        <f t="shared" si="39"/>
        <v>12289.199999999999</v>
      </c>
      <c r="AT28" s="46">
        <f t="shared" si="39"/>
        <v>27844.5</v>
      </c>
      <c r="AU28" s="46">
        <f t="shared" si="39"/>
        <v>19060.8</v>
      </c>
      <c r="AV28" s="46">
        <f t="shared" si="39"/>
        <v>36012.6</v>
      </c>
      <c r="AW28" s="46">
        <f t="shared" si="39"/>
        <v>27690.600000000002</v>
      </c>
      <c r="AX28" s="46">
        <f t="shared" si="39"/>
        <v>31139.1</v>
      </c>
      <c r="AY28" s="9" t="s">
        <v>100</v>
      </c>
      <c r="AZ28" s="43">
        <v>4.75</v>
      </c>
      <c r="BA28" s="24">
        <f>$AZ$28*BA39*$B$45</f>
        <v>41661.3</v>
      </c>
      <c r="BB28" s="24">
        <f>$AZ$28*BB39*$B$45</f>
        <v>25490.399999999998</v>
      </c>
      <c r="BC28" s="24">
        <f>$AZ$28*BC39*$B$45</f>
        <v>26995.199999999997</v>
      </c>
      <c r="BD28" s="24">
        <f>$AZ$28*BD39*$B$45</f>
        <v>27439.800000000003</v>
      </c>
      <c r="BE28" s="25" t="s">
        <v>100</v>
      </c>
      <c r="BF28" s="23">
        <v>23.776762031072376</v>
      </c>
      <c r="BG28" s="12">
        <v>5.21</v>
      </c>
      <c r="BH28" s="24">
        <f>$BG$28*$B$45*BH39</f>
        <v>10340.807999999999</v>
      </c>
      <c r="BI28" s="25" t="s">
        <v>21</v>
      </c>
      <c r="BJ28" s="12">
        <v>2.35</v>
      </c>
      <c r="BK28" s="24">
        <f>$BJ$28*$B$45*BK39</f>
        <v>14627.340000000002</v>
      </c>
      <c r="DK28" s="1"/>
      <c r="DL28" s="1"/>
      <c r="DM28" s="1"/>
      <c r="DN28" s="1"/>
    </row>
    <row r="29" spans="1:118" ht="12.75">
      <c r="A29" s="70" t="s">
        <v>23</v>
      </c>
      <c r="B29" s="70"/>
      <c r="C29" s="70"/>
      <c r="D29" s="70"/>
      <c r="E29" s="70"/>
      <c r="F29" s="70"/>
      <c r="G29" s="11"/>
      <c r="H29" s="6">
        <f>SUM(H30:H32)</f>
        <v>14.81716559302766</v>
      </c>
      <c r="I29" s="38">
        <f aca="true" t="shared" si="40" ref="I29:AF29">SUM(I30:I35)</f>
        <v>3.15</v>
      </c>
      <c r="J29" s="21">
        <f t="shared" si="40"/>
        <v>22449.420000000002</v>
      </c>
      <c r="K29" s="21">
        <f t="shared" si="40"/>
        <v>22351.14</v>
      </c>
      <c r="L29" s="21">
        <f t="shared" si="40"/>
        <v>19194.84</v>
      </c>
      <c r="M29" s="21">
        <f t="shared" si="40"/>
        <v>20778.660000000003</v>
      </c>
      <c r="N29" s="21">
        <f t="shared" si="40"/>
        <v>14091.84</v>
      </c>
      <c r="O29" s="21">
        <f t="shared" si="40"/>
        <v>21901.32</v>
      </c>
      <c r="P29" s="21">
        <f t="shared" si="40"/>
        <v>20820.239999999998</v>
      </c>
      <c r="Q29" s="21">
        <f t="shared" si="40"/>
        <v>35002.8</v>
      </c>
      <c r="R29" s="21">
        <f t="shared" si="40"/>
        <v>18230.940000000002</v>
      </c>
      <c r="S29" s="21">
        <f t="shared" si="40"/>
        <v>18208.260000000002</v>
      </c>
      <c r="T29" s="21">
        <f t="shared" si="40"/>
        <v>18348.120000000003</v>
      </c>
      <c r="U29" s="21">
        <f t="shared" si="40"/>
        <v>26834.22</v>
      </c>
      <c r="V29" s="21">
        <f t="shared" si="40"/>
        <v>22169.7</v>
      </c>
      <c r="W29" s="21">
        <f t="shared" si="40"/>
        <v>22517.460000000003</v>
      </c>
      <c r="X29" s="21">
        <f t="shared" si="40"/>
        <v>22275.54</v>
      </c>
      <c r="Y29" s="21">
        <f t="shared" si="40"/>
        <v>24505.739999999998</v>
      </c>
      <c r="Z29" s="21">
        <f t="shared" si="40"/>
        <v>18306.54</v>
      </c>
      <c r="AA29" s="21">
        <f t="shared" si="40"/>
        <v>18317.88</v>
      </c>
      <c r="AB29" s="21">
        <f t="shared" si="40"/>
        <v>16473.24</v>
      </c>
      <c r="AC29" s="21">
        <f t="shared" si="40"/>
        <v>16703.82</v>
      </c>
      <c r="AD29" s="21">
        <f t="shared" si="40"/>
        <v>15165.36</v>
      </c>
      <c r="AE29" s="21">
        <f t="shared" si="40"/>
        <v>46573.38</v>
      </c>
      <c r="AF29" s="21">
        <f t="shared" si="40"/>
        <v>22615.739999999998</v>
      </c>
      <c r="AG29" s="11"/>
      <c r="AH29" s="28">
        <f>SUM(AH30:AH32)</f>
        <v>14.81716559302766</v>
      </c>
      <c r="AI29" s="44">
        <f aca="true" t="shared" si="41" ref="AI29:AX29">SUM(AI30:AI35)</f>
        <v>3.15</v>
      </c>
      <c r="AJ29" s="58">
        <f t="shared" si="41"/>
        <v>19553.94</v>
      </c>
      <c r="AK29" s="51">
        <f t="shared" si="41"/>
        <v>18419.94</v>
      </c>
      <c r="AL29" s="51">
        <f t="shared" si="41"/>
        <v>23277.239999999998</v>
      </c>
      <c r="AM29" s="51">
        <f t="shared" si="41"/>
        <v>27552.420000000002</v>
      </c>
      <c r="AN29" s="51">
        <f t="shared" si="41"/>
        <v>26887.14</v>
      </c>
      <c r="AO29" s="51">
        <f t="shared" si="41"/>
        <v>15649.199999999999</v>
      </c>
      <c r="AP29" s="51">
        <f t="shared" si="41"/>
        <v>27692.280000000002</v>
      </c>
      <c r="AQ29" s="51">
        <f t="shared" si="41"/>
        <v>9903.6</v>
      </c>
      <c r="AR29" s="51">
        <f t="shared" si="41"/>
        <v>20034</v>
      </c>
      <c r="AS29" s="51">
        <f t="shared" si="41"/>
        <v>8149.68</v>
      </c>
      <c r="AT29" s="51">
        <f t="shared" si="41"/>
        <v>18465.3</v>
      </c>
      <c r="AU29" s="51">
        <f t="shared" si="41"/>
        <v>12640.319999999998</v>
      </c>
      <c r="AV29" s="51">
        <f t="shared" si="41"/>
        <v>23882.04</v>
      </c>
      <c r="AW29" s="51">
        <f t="shared" si="41"/>
        <v>18363.240000000005</v>
      </c>
      <c r="AX29" s="51">
        <f t="shared" si="41"/>
        <v>20650.14</v>
      </c>
      <c r="AY29" s="11"/>
      <c r="AZ29" s="44">
        <f>SUM(AZ30:AZ35)</f>
        <v>3.15</v>
      </c>
      <c r="BA29" s="28">
        <f>SUM(BA30:BA35)</f>
        <v>27628.019999999997</v>
      </c>
      <c r="BB29" s="21">
        <f>SUM(BB30:BB35)</f>
        <v>16904.16</v>
      </c>
      <c r="BC29" s="21">
        <f>SUM(BC30:BC35)</f>
        <v>17902.08</v>
      </c>
      <c r="BD29" s="21">
        <f>SUM(BD30:BD35)</f>
        <v>18196.92</v>
      </c>
      <c r="BE29" s="26"/>
      <c r="BF29" s="28">
        <f>SUM(BF30:BF32)</f>
        <v>14.81716559302766</v>
      </c>
      <c r="BG29" s="38">
        <f>SUM(BG30:BG35)</f>
        <v>3.15</v>
      </c>
      <c r="BH29" s="31">
        <f>SUM(BH30:BH35)</f>
        <v>6252.120000000001</v>
      </c>
      <c r="BI29" s="26"/>
      <c r="BJ29" s="38">
        <f>SUM(BJ30:BJ35)</f>
        <v>1.47</v>
      </c>
      <c r="BK29" s="31">
        <f>SUM(BK30:BK35)</f>
        <v>9149.868000000002</v>
      </c>
      <c r="DK29" s="1"/>
      <c r="DL29" s="1"/>
      <c r="DM29" s="1"/>
      <c r="DN29" s="1"/>
    </row>
    <row r="30" spans="1:118" ht="95.25" customHeight="1">
      <c r="A30" s="73" t="s">
        <v>38</v>
      </c>
      <c r="B30" s="73"/>
      <c r="C30" s="73"/>
      <c r="D30" s="73"/>
      <c r="E30" s="73"/>
      <c r="F30" s="73"/>
      <c r="G30" s="13" t="s">
        <v>101</v>
      </c>
      <c r="H30" s="14">
        <v>11.753978779840848</v>
      </c>
      <c r="I30" s="12">
        <v>1.36</v>
      </c>
      <c r="J30" s="30">
        <f aca="true" t="shared" si="42" ref="J30:AF30">$I$30*J39*$B$45</f>
        <v>9692.448</v>
      </c>
      <c r="K30" s="30">
        <f t="shared" si="42"/>
        <v>9650.016</v>
      </c>
      <c r="L30" s="30">
        <f t="shared" si="42"/>
        <v>8287.296</v>
      </c>
      <c r="M30" s="30">
        <f t="shared" si="42"/>
        <v>8971.104000000001</v>
      </c>
      <c r="N30" s="30">
        <f t="shared" si="42"/>
        <v>6084.0960000000005</v>
      </c>
      <c r="O30" s="30">
        <f t="shared" si="42"/>
        <v>9455.808</v>
      </c>
      <c r="P30" s="30">
        <f t="shared" si="42"/>
        <v>8989.056</v>
      </c>
      <c r="Q30" s="30">
        <f t="shared" si="42"/>
        <v>15112.320000000002</v>
      </c>
      <c r="R30" s="30">
        <f t="shared" si="42"/>
        <v>7871.136000000001</v>
      </c>
      <c r="S30" s="30">
        <f t="shared" si="42"/>
        <v>7861.344000000001</v>
      </c>
      <c r="T30" s="30">
        <f t="shared" si="42"/>
        <v>7921.728</v>
      </c>
      <c r="U30" s="30">
        <f t="shared" si="42"/>
        <v>11585.568000000001</v>
      </c>
      <c r="V30" s="30">
        <f t="shared" si="42"/>
        <v>9571.68</v>
      </c>
      <c r="W30" s="30">
        <f t="shared" si="42"/>
        <v>9721.824000000002</v>
      </c>
      <c r="X30" s="30">
        <f t="shared" si="42"/>
        <v>9617.376</v>
      </c>
      <c r="Y30" s="30">
        <f t="shared" si="42"/>
        <v>10580.256</v>
      </c>
      <c r="Z30" s="30">
        <f t="shared" si="42"/>
        <v>7903.776</v>
      </c>
      <c r="AA30" s="30">
        <f t="shared" si="42"/>
        <v>7908.6720000000005</v>
      </c>
      <c r="AB30" s="30">
        <f t="shared" si="42"/>
        <v>7112.256000000001</v>
      </c>
      <c r="AC30" s="30">
        <f t="shared" si="42"/>
        <v>7211.808000000001</v>
      </c>
      <c r="AD30" s="30">
        <f t="shared" si="42"/>
        <v>6547.584000000001</v>
      </c>
      <c r="AE30" s="30">
        <f t="shared" si="42"/>
        <v>20107.872</v>
      </c>
      <c r="AF30" s="30">
        <f t="shared" si="42"/>
        <v>9764.256</v>
      </c>
      <c r="AG30" s="13" t="s">
        <v>101</v>
      </c>
      <c r="AH30" s="29">
        <v>11.753978779840848</v>
      </c>
      <c r="AI30" s="43">
        <v>1.36</v>
      </c>
      <c r="AJ30" s="59">
        <f aca="true" t="shared" si="43" ref="AJ30:AX30">$AZ$30*AJ39*$B$45</f>
        <v>8442.336</v>
      </c>
      <c r="AK30" s="52">
        <f t="shared" si="43"/>
        <v>7952.736000000001</v>
      </c>
      <c r="AL30" s="52">
        <f t="shared" si="43"/>
        <v>10049.856</v>
      </c>
      <c r="AM30" s="52">
        <f t="shared" si="43"/>
        <v>11895.648000000001</v>
      </c>
      <c r="AN30" s="52">
        <f t="shared" si="43"/>
        <v>11608.416000000001</v>
      </c>
      <c r="AO30" s="52">
        <f t="shared" si="43"/>
        <v>6756.480000000001</v>
      </c>
      <c r="AP30" s="52">
        <f t="shared" si="43"/>
        <v>11956.032000000001</v>
      </c>
      <c r="AQ30" s="52">
        <f t="shared" si="43"/>
        <v>4275.84</v>
      </c>
      <c r="AR30" s="52">
        <f t="shared" si="43"/>
        <v>8649.6</v>
      </c>
      <c r="AS30" s="52">
        <f t="shared" si="43"/>
        <v>3518.592</v>
      </c>
      <c r="AT30" s="52">
        <f t="shared" si="43"/>
        <v>7972.32</v>
      </c>
      <c r="AU30" s="52">
        <f t="shared" si="43"/>
        <v>5457.407999999999</v>
      </c>
      <c r="AV30" s="52">
        <f t="shared" si="43"/>
        <v>10310.976</v>
      </c>
      <c r="AW30" s="52">
        <f t="shared" si="43"/>
        <v>7928.256000000001</v>
      </c>
      <c r="AX30" s="52">
        <f t="shared" si="43"/>
        <v>8915.616</v>
      </c>
      <c r="AY30" s="13" t="s">
        <v>101</v>
      </c>
      <c r="AZ30" s="43">
        <v>1.36</v>
      </c>
      <c r="BA30" s="30">
        <f>$AZ$30*BA39*$B$45</f>
        <v>11928.288</v>
      </c>
      <c r="BB30" s="30">
        <f>$AZ$30*BB39*$B$45</f>
        <v>7298.304</v>
      </c>
      <c r="BC30" s="30">
        <f>$AZ$30*BC39*$B$45</f>
        <v>7729.152000000002</v>
      </c>
      <c r="BD30" s="30">
        <f>$AZ$30*BD39*$B$45</f>
        <v>7856.448</v>
      </c>
      <c r="BE30" s="27" t="s">
        <v>104</v>
      </c>
      <c r="BF30" s="29">
        <v>11.753978779840848</v>
      </c>
      <c r="BG30" s="12">
        <v>1.36</v>
      </c>
      <c r="BH30" s="24">
        <f>$BG$30*$B$45*BH39</f>
        <v>2699.328</v>
      </c>
      <c r="BI30" s="27" t="s">
        <v>24</v>
      </c>
      <c r="BJ30" s="12">
        <v>0</v>
      </c>
      <c r="BK30" s="24">
        <f>$BJ$30*$B$45*BK39</f>
        <v>0</v>
      </c>
      <c r="DK30" s="1"/>
      <c r="DL30" s="1"/>
      <c r="DM30" s="1"/>
      <c r="DN30" s="1"/>
    </row>
    <row r="31" spans="1:118" ht="54.75" customHeight="1">
      <c r="A31" s="65" t="s">
        <v>39</v>
      </c>
      <c r="B31" s="65"/>
      <c r="C31" s="65"/>
      <c r="D31" s="65"/>
      <c r="E31" s="65"/>
      <c r="F31" s="65"/>
      <c r="G31" s="13" t="s">
        <v>25</v>
      </c>
      <c r="H31" s="14">
        <v>2.2252747252747254</v>
      </c>
      <c r="I31" s="12">
        <v>0.89</v>
      </c>
      <c r="J31" s="30">
        <f aca="true" t="shared" si="44" ref="J31:AF31">$I$31*J39*$B$45</f>
        <v>6342.852000000001</v>
      </c>
      <c r="K31" s="30">
        <f t="shared" si="44"/>
        <v>6315.083999999999</v>
      </c>
      <c r="L31" s="30">
        <f t="shared" si="44"/>
        <v>5423.304</v>
      </c>
      <c r="M31" s="30">
        <f t="shared" si="44"/>
        <v>5870.796</v>
      </c>
      <c r="N31" s="30">
        <f t="shared" si="44"/>
        <v>3981.5040000000004</v>
      </c>
      <c r="O31" s="30">
        <f t="shared" si="44"/>
        <v>6187.991999999999</v>
      </c>
      <c r="P31" s="30">
        <f t="shared" si="44"/>
        <v>5882.544</v>
      </c>
      <c r="Q31" s="30">
        <f t="shared" si="44"/>
        <v>9889.68</v>
      </c>
      <c r="R31" s="30">
        <f t="shared" si="44"/>
        <v>5150.964</v>
      </c>
      <c r="S31" s="30">
        <f t="shared" si="44"/>
        <v>5144.5560000000005</v>
      </c>
      <c r="T31" s="30">
        <f t="shared" si="44"/>
        <v>5184.072</v>
      </c>
      <c r="U31" s="30">
        <f t="shared" si="44"/>
        <v>7581.732</v>
      </c>
      <c r="V31" s="30">
        <f t="shared" si="44"/>
        <v>6263.82</v>
      </c>
      <c r="W31" s="30">
        <f t="shared" si="44"/>
        <v>6362.076</v>
      </c>
      <c r="X31" s="30">
        <f t="shared" si="44"/>
        <v>6293.724</v>
      </c>
      <c r="Y31" s="30">
        <f t="shared" si="44"/>
        <v>6923.843999999999</v>
      </c>
      <c r="Z31" s="30">
        <f t="shared" si="44"/>
        <v>5172.3240000000005</v>
      </c>
      <c r="AA31" s="30">
        <f t="shared" si="44"/>
        <v>5175.528</v>
      </c>
      <c r="AB31" s="30">
        <f t="shared" si="44"/>
        <v>4654.344</v>
      </c>
      <c r="AC31" s="30">
        <f t="shared" si="44"/>
        <v>4719.492</v>
      </c>
      <c r="AD31" s="30">
        <f t="shared" si="44"/>
        <v>4284.816</v>
      </c>
      <c r="AE31" s="30">
        <f t="shared" si="44"/>
        <v>13158.828</v>
      </c>
      <c r="AF31" s="30">
        <f t="shared" si="44"/>
        <v>6389.843999999999</v>
      </c>
      <c r="AG31" s="13" t="s">
        <v>25</v>
      </c>
      <c r="AH31" s="29">
        <v>2.2252747252747254</v>
      </c>
      <c r="AI31" s="43">
        <v>0.89</v>
      </c>
      <c r="AJ31" s="59">
        <f aca="true" t="shared" si="45" ref="AJ31:AX31">$AZ$31*AJ39*$B$45</f>
        <v>5524.764</v>
      </c>
      <c r="AK31" s="52">
        <f t="shared" si="45"/>
        <v>5204.364</v>
      </c>
      <c r="AL31" s="52">
        <f t="shared" si="45"/>
        <v>6576.744000000001</v>
      </c>
      <c r="AM31" s="52">
        <f t="shared" si="45"/>
        <v>7784.652</v>
      </c>
      <c r="AN31" s="52">
        <f t="shared" si="45"/>
        <v>7596.684</v>
      </c>
      <c r="AO31" s="52">
        <f t="shared" si="45"/>
        <v>4421.5199999999995</v>
      </c>
      <c r="AP31" s="52">
        <f t="shared" si="45"/>
        <v>7824.168</v>
      </c>
      <c r="AQ31" s="52">
        <f t="shared" si="45"/>
        <v>2798.16</v>
      </c>
      <c r="AR31" s="52">
        <f t="shared" si="45"/>
        <v>5660.4</v>
      </c>
      <c r="AS31" s="52">
        <f t="shared" si="45"/>
        <v>2302.6079999999997</v>
      </c>
      <c r="AT31" s="52">
        <f t="shared" si="45"/>
        <v>5217.18</v>
      </c>
      <c r="AU31" s="52">
        <f t="shared" si="45"/>
        <v>3571.392</v>
      </c>
      <c r="AV31" s="52">
        <f t="shared" si="45"/>
        <v>6747.624</v>
      </c>
      <c r="AW31" s="52">
        <f t="shared" si="45"/>
        <v>5188.344</v>
      </c>
      <c r="AX31" s="52">
        <f t="shared" si="45"/>
        <v>5834.484</v>
      </c>
      <c r="AY31" s="13" t="s">
        <v>25</v>
      </c>
      <c r="AZ31" s="43">
        <v>0.89</v>
      </c>
      <c r="BA31" s="30">
        <f>$AZ$31*BA39*$B$45</f>
        <v>7806.012</v>
      </c>
      <c r="BB31" s="30">
        <f>$AZ$31*BB39*$B$45</f>
        <v>4776.096</v>
      </c>
      <c r="BC31" s="30">
        <f>$AZ$31*BC39*$B$45</f>
        <v>5058.048000000001</v>
      </c>
      <c r="BD31" s="30">
        <f>$AZ$31*BD39*$B$45</f>
        <v>5141.352</v>
      </c>
      <c r="BE31" s="27" t="s">
        <v>25</v>
      </c>
      <c r="BF31" s="29">
        <v>2.2252747252747254</v>
      </c>
      <c r="BG31" s="12">
        <v>0.89</v>
      </c>
      <c r="BH31" s="24">
        <f>$BG$31*$B$45*BH39</f>
        <v>1766.472</v>
      </c>
      <c r="BI31" s="27" t="s">
        <v>25</v>
      </c>
      <c r="BJ31" s="12">
        <v>0.68</v>
      </c>
      <c r="BK31" s="24">
        <f>$BJ$31*$B$45*BK39</f>
        <v>4232.592000000001</v>
      </c>
      <c r="DK31" s="1"/>
      <c r="DL31" s="1"/>
      <c r="DM31" s="1"/>
      <c r="DN31" s="1"/>
    </row>
    <row r="32" spans="1:118" ht="12.75">
      <c r="A32" s="65" t="s">
        <v>40</v>
      </c>
      <c r="B32" s="65"/>
      <c r="C32" s="65"/>
      <c r="D32" s="65"/>
      <c r="E32" s="65"/>
      <c r="F32" s="65"/>
      <c r="G32" s="9" t="s">
        <v>102</v>
      </c>
      <c r="H32" s="10">
        <v>0.8379120879120879</v>
      </c>
      <c r="I32" s="12">
        <v>0.58</v>
      </c>
      <c r="J32" s="30">
        <f aca="true" t="shared" si="46" ref="J32:AF32">$I$32*J39*$B$45</f>
        <v>4133.544</v>
      </c>
      <c r="K32" s="30">
        <f t="shared" si="46"/>
        <v>4115.447999999999</v>
      </c>
      <c r="L32" s="30">
        <f t="shared" si="46"/>
        <v>3534.288</v>
      </c>
      <c r="M32" s="30">
        <f t="shared" si="46"/>
        <v>3825.9120000000003</v>
      </c>
      <c r="N32" s="30">
        <f t="shared" si="46"/>
        <v>2594.688</v>
      </c>
      <c r="O32" s="30">
        <f t="shared" si="46"/>
        <v>4032.624</v>
      </c>
      <c r="P32" s="30">
        <f t="shared" si="46"/>
        <v>3833.5679999999993</v>
      </c>
      <c r="Q32" s="30">
        <f t="shared" si="46"/>
        <v>6444.959999999999</v>
      </c>
      <c r="R32" s="30">
        <f t="shared" si="46"/>
        <v>3356.808</v>
      </c>
      <c r="S32" s="30">
        <f t="shared" si="46"/>
        <v>3352.6319999999996</v>
      </c>
      <c r="T32" s="30">
        <f t="shared" si="46"/>
        <v>3378.384</v>
      </c>
      <c r="U32" s="30">
        <f t="shared" si="46"/>
        <v>4940.9039999999995</v>
      </c>
      <c r="V32" s="30">
        <f t="shared" si="46"/>
        <v>4082.0399999999995</v>
      </c>
      <c r="W32" s="30">
        <f t="shared" si="46"/>
        <v>4146.072</v>
      </c>
      <c r="X32" s="30">
        <f t="shared" si="46"/>
        <v>4101.527999999999</v>
      </c>
      <c r="Y32" s="30">
        <f t="shared" si="46"/>
        <v>4512.168</v>
      </c>
      <c r="Z32" s="30">
        <f t="shared" si="46"/>
        <v>3370.728</v>
      </c>
      <c r="AA32" s="30">
        <f t="shared" si="46"/>
        <v>3372.816</v>
      </c>
      <c r="AB32" s="30">
        <f t="shared" si="46"/>
        <v>3033.1679999999997</v>
      </c>
      <c r="AC32" s="30">
        <f t="shared" si="46"/>
        <v>3075.624</v>
      </c>
      <c r="AD32" s="30">
        <f t="shared" si="46"/>
        <v>2792.352</v>
      </c>
      <c r="AE32" s="30">
        <f t="shared" si="46"/>
        <v>8575.416</v>
      </c>
      <c r="AF32" s="30">
        <f t="shared" si="46"/>
        <v>4164.168</v>
      </c>
      <c r="AG32" s="9" t="s">
        <v>102</v>
      </c>
      <c r="AH32" s="23">
        <v>0.8379120879120879</v>
      </c>
      <c r="AI32" s="43">
        <v>0.58</v>
      </c>
      <c r="AJ32" s="57">
        <f aca="true" t="shared" si="47" ref="AJ32:AX32">$AZ$32*AJ39*$B$45</f>
        <v>3600.4079999999994</v>
      </c>
      <c r="AK32" s="46">
        <f t="shared" si="47"/>
        <v>3391.608</v>
      </c>
      <c r="AL32" s="46">
        <f t="shared" si="47"/>
        <v>4285.967999999999</v>
      </c>
      <c r="AM32" s="46">
        <f t="shared" si="47"/>
        <v>5073.143999999999</v>
      </c>
      <c r="AN32" s="46">
        <f t="shared" si="47"/>
        <v>4950.647999999999</v>
      </c>
      <c r="AO32" s="46">
        <f t="shared" si="47"/>
        <v>2881.4399999999996</v>
      </c>
      <c r="AP32" s="46">
        <f t="shared" si="47"/>
        <v>5098.896</v>
      </c>
      <c r="AQ32" s="46">
        <f t="shared" si="47"/>
        <v>1823.5199999999998</v>
      </c>
      <c r="AR32" s="46">
        <f t="shared" si="47"/>
        <v>3688.7999999999997</v>
      </c>
      <c r="AS32" s="46">
        <f t="shared" si="47"/>
        <v>1500.5759999999998</v>
      </c>
      <c r="AT32" s="46">
        <f t="shared" si="47"/>
        <v>3399.96</v>
      </c>
      <c r="AU32" s="46">
        <f t="shared" si="47"/>
        <v>2327.4239999999995</v>
      </c>
      <c r="AV32" s="46">
        <f t="shared" si="47"/>
        <v>4397.3279999999995</v>
      </c>
      <c r="AW32" s="46">
        <f t="shared" si="47"/>
        <v>3381.168</v>
      </c>
      <c r="AX32" s="46">
        <f t="shared" si="47"/>
        <v>3802.247999999999</v>
      </c>
      <c r="AY32" s="9" t="s">
        <v>102</v>
      </c>
      <c r="AZ32" s="43">
        <v>0.58</v>
      </c>
      <c r="BA32" s="30">
        <f>$AZ$32*BA39*$B$45</f>
        <v>5087.063999999999</v>
      </c>
      <c r="BB32" s="30">
        <f>$AZ$32*BB39*$B$45</f>
        <v>3112.5119999999997</v>
      </c>
      <c r="BC32" s="30">
        <f>$AZ$32*BC39*$B$45</f>
        <v>3296.256</v>
      </c>
      <c r="BD32" s="30">
        <f>$AZ$32*BD39*$B$45</f>
        <v>3350.544</v>
      </c>
      <c r="BE32" s="25" t="s">
        <v>102</v>
      </c>
      <c r="BF32" s="23">
        <v>0.8379120879120879</v>
      </c>
      <c r="BG32" s="12">
        <v>0.58</v>
      </c>
      <c r="BH32" s="24">
        <f>$BG$32*$B$45*BH39</f>
        <v>1151.184</v>
      </c>
      <c r="BI32" s="25" t="s">
        <v>21</v>
      </c>
      <c r="BJ32" s="12">
        <v>0.47</v>
      </c>
      <c r="BK32" s="24">
        <f>$BJ$32*$B$45*BK39</f>
        <v>2925.4680000000003</v>
      </c>
      <c r="DK32" s="1"/>
      <c r="DL32" s="1"/>
      <c r="DM32" s="1"/>
      <c r="DN32" s="1"/>
    </row>
    <row r="33" spans="1:118" ht="12.75">
      <c r="A33" s="65" t="s">
        <v>45</v>
      </c>
      <c r="B33" s="65"/>
      <c r="C33" s="65"/>
      <c r="D33" s="65"/>
      <c r="E33" s="65"/>
      <c r="F33" s="65"/>
      <c r="G33" s="9" t="s">
        <v>100</v>
      </c>
      <c r="H33" s="10">
        <v>0.8379120879120879</v>
      </c>
      <c r="I33" s="12">
        <v>0.32</v>
      </c>
      <c r="J33" s="30">
        <f aca="true" t="shared" si="48" ref="J33:AF33">$I$33*J39*$B$45</f>
        <v>2280.576</v>
      </c>
      <c r="K33" s="30">
        <f t="shared" si="48"/>
        <v>2270.5919999999996</v>
      </c>
      <c r="L33" s="30">
        <f t="shared" si="48"/>
        <v>1949.9520000000002</v>
      </c>
      <c r="M33" s="30">
        <f t="shared" si="48"/>
        <v>2110.8480000000004</v>
      </c>
      <c r="N33" s="30">
        <f t="shared" si="48"/>
        <v>1431.5520000000001</v>
      </c>
      <c r="O33" s="30">
        <f t="shared" si="48"/>
        <v>2224.8959999999997</v>
      </c>
      <c r="P33" s="30">
        <f t="shared" si="48"/>
        <v>2115.072</v>
      </c>
      <c r="Q33" s="30">
        <f t="shared" si="48"/>
        <v>3555.84</v>
      </c>
      <c r="R33" s="30">
        <f t="shared" si="48"/>
        <v>1852.0320000000002</v>
      </c>
      <c r="S33" s="30">
        <f t="shared" si="48"/>
        <v>1849.728</v>
      </c>
      <c r="T33" s="30">
        <f t="shared" si="48"/>
        <v>1863.9360000000001</v>
      </c>
      <c r="U33" s="30">
        <f t="shared" si="48"/>
        <v>2726.016</v>
      </c>
      <c r="V33" s="30">
        <f t="shared" si="48"/>
        <v>2252.16</v>
      </c>
      <c r="W33" s="30">
        <f t="shared" si="48"/>
        <v>2287.4880000000003</v>
      </c>
      <c r="X33" s="30">
        <f t="shared" si="48"/>
        <v>2262.912</v>
      </c>
      <c r="Y33" s="30">
        <f t="shared" si="48"/>
        <v>2489.4719999999998</v>
      </c>
      <c r="Z33" s="30">
        <f t="shared" si="48"/>
        <v>1859.712</v>
      </c>
      <c r="AA33" s="30">
        <f t="shared" si="48"/>
        <v>1860.864</v>
      </c>
      <c r="AB33" s="30">
        <f t="shared" si="48"/>
        <v>1673.4720000000002</v>
      </c>
      <c r="AC33" s="30">
        <f t="shared" si="48"/>
        <v>1696.8959999999997</v>
      </c>
      <c r="AD33" s="30">
        <f t="shared" si="48"/>
        <v>1540.6079999999997</v>
      </c>
      <c r="AE33" s="30">
        <f t="shared" si="48"/>
        <v>4731.264</v>
      </c>
      <c r="AF33" s="30">
        <f t="shared" si="48"/>
        <v>2297.4719999999998</v>
      </c>
      <c r="AG33" s="9" t="s">
        <v>100</v>
      </c>
      <c r="AH33" s="23">
        <v>0.8379120879120879</v>
      </c>
      <c r="AI33" s="43">
        <v>0.32</v>
      </c>
      <c r="AJ33" s="57">
        <f aca="true" t="shared" si="49" ref="AJ33:AX33">$AZ$33*AJ39*$B$45</f>
        <v>1986.432</v>
      </c>
      <c r="AK33" s="46">
        <f t="shared" si="49"/>
        <v>1871.232</v>
      </c>
      <c r="AL33" s="46">
        <f t="shared" si="49"/>
        <v>2364.6719999999996</v>
      </c>
      <c r="AM33" s="46">
        <f t="shared" si="49"/>
        <v>2798.9759999999997</v>
      </c>
      <c r="AN33" s="46">
        <f t="shared" si="49"/>
        <v>2731.392</v>
      </c>
      <c r="AO33" s="46">
        <f t="shared" si="49"/>
        <v>1589.7599999999998</v>
      </c>
      <c r="AP33" s="46">
        <f t="shared" si="49"/>
        <v>2813.184</v>
      </c>
      <c r="AQ33" s="46">
        <f t="shared" si="49"/>
        <v>1006.08</v>
      </c>
      <c r="AR33" s="46">
        <f t="shared" si="49"/>
        <v>2035.1999999999998</v>
      </c>
      <c r="AS33" s="46">
        <f t="shared" si="49"/>
        <v>827.904</v>
      </c>
      <c r="AT33" s="46">
        <f t="shared" si="49"/>
        <v>1875.84</v>
      </c>
      <c r="AU33" s="46">
        <f t="shared" si="49"/>
        <v>1284.096</v>
      </c>
      <c r="AV33" s="46">
        <f t="shared" si="49"/>
        <v>2426.112</v>
      </c>
      <c r="AW33" s="46">
        <f t="shared" si="49"/>
        <v>1865.4720000000002</v>
      </c>
      <c r="AX33" s="46">
        <f t="shared" si="49"/>
        <v>2097.792</v>
      </c>
      <c r="AY33" s="9" t="s">
        <v>100</v>
      </c>
      <c r="AZ33" s="43">
        <v>0.32</v>
      </c>
      <c r="BA33" s="30">
        <f>$AZ$33*BA39*$B$45</f>
        <v>2806.656</v>
      </c>
      <c r="BB33" s="30">
        <f>$AZ$33*BB39*$B$45</f>
        <v>1717.248</v>
      </c>
      <c r="BC33" s="30">
        <f>$AZ$33*BC39*$B$45</f>
        <v>1818.6240000000003</v>
      </c>
      <c r="BD33" s="30">
        <f>$AZ$33*BD39*$B$45</f>
        <v>1848.576</v>
      </c>
      <c r="BE33" s="25" t="s">
        <v>100</v>
      </c>
      <c r="BF33" s="23">
        <v>0.8379120879120879</v>
      </c>
      <c r="BG33" s="12">
        <v>0.32</v>
      </c>
      <c r="BH33" s="24">
        <f>$BG$33*$B$45*BH39</f>
        <v>635.136</v>
      </c>
      <c r="BI33" s="25" t="s">
        <v>21</v>
      </c>
      <c r="BJ33" s="12">
        <v>0.32</v>
      </c>
      <c r="BK33" s="24">
        <f>$BJ$33*$B$45*BK39</f>
        <v>1991.808</v>
      </c>
      <c r="DK33" s="1"/>
      <c r="DL33" s="1"/>
      <c r="DM33" s="1"/>
      <c r="DN33" s="1"/>
    </row>
    <row r="34" spans="1:118" ht="12.75">
      <c r="A34" s="65" t="s">
        <v>46</v>
      </c>
      <c r="B34" s="65"/>
      <c r="C34" s="65"/>
      <c r="D34" s="65"/>
      <c r="E34" s="65"/>
      <c r="F34" s="65"/>
      <c r="G34" s="9" t="s">
        <v>100</v>
      </c>
      <c r="H34" s="10">
        <v>0.8379120879120879</v>
      </c>
      <c r="I34" s="12">
        <v>0</v>
      </c>
      <c r="J34" s="30">
        <f>$I$34*J39*$B$45</f>
        <v>0</v>
      </c>
      <c r="K34" s="30">
        <f>$I$34*K39*$B$45</f>
        <v>0</v>
      </c>
      <c r="L34" s="30">
        <f>$I$34*L39*$B$45</f>
        <v>0</v>
      </c>
      <c r="M34" s="30">
        <f>$I$34*M39*$B$45</f>
        <v>0</v>
      </c>
      <c r="N34" s="30">
        <f>$I$34*N39*$B$45</f>
        <v>0</v>
      </c>
      <c r="O34" s="30">
        <f aca="true" t="shared" si="50" ref="O34:AF34">$I$34*O39*$B$45</f>
        <v>0</v>
      </c>
      <c r="P34" s="30">
        <f t="shared" si="50"/>
        <v>0</v>
      </c>
      <c r="Q34" s="30">
        <f t="shared" si="50"/>
        <v>0</v>
      </c>
      <c r="R34" s="30">
        <f t="shared" si="50"/>
        <v>0</v>
      </c>
      <c r="S34" s="30">
        <f t="shared" si="50"/>
        <v>0</v>
      </c>
      <c r="T34" s="30">
        <f t="shared" si="50"/>
        <v>0</v>
      </c>
      <c r="U34" s="30">
        <f t="shared" si="50"/>
        <v>0</v>
      </c>
      <c r="V34" s="30">
        <f t="shared" si="50"/>
        <v>0</v>
      </c>
      <c r="W34" s="30">
        <f t="shared" si="50"/>
        <v>0</v>
      </c>
      <c r="X34" s="30">
        <f t="shared" si="50"/>
        <v>0</v>
      </c>
      <c r="Y34" s="30">
        <f t="shared" si="50"/>
        <v>0</v>
      </c>
      <c r="Z34" s="30">
        <f t="shared" si="50"/>
        <v>0</v>
      </c>
      <c r="AA34" s="30">
        <f t="shared" si="50"/>
        <v>0</v>
      </c>
      <c r="AB34" s="30">
        <f t="shared" si="50"/>
        <v>0</v>
      </c>
      <c r="AC34" s="30">
        <f t="shared" si="50"/>
        <v>0</v>
      </c>
      <c r="AD34" s="30">
        <f t="shared" si="50"/>
        <v>0</v>
      </c>
      <c r="AE34" s="30">
        <f t="shared" si="50"/>
        <v>0</v>
      </c>
      <c r="AF34" s="30">
        <f t="shared" si="50"/>
        <v>0</v>
      </c>
      <c r="AG34" s="9" t="s">
        <v>100</v>
      </c>
      <c r="AH34" s="23">
        <v>0.8379120879120879</v>
      </c>
      <c r="AI34" s="43">
        <v>0</v>
      </c>
      <c r="AJ34" s="57">
        <f aca="true" t="shared" si="51" ref="AJ34:AX34">$AZ$34*AJ39*$B$45</f>
        <v>0</v>
      </c>
      <c r="AK34" s="46">
        <f t="shared" si="51"/>
        <v>0</v>
      </c>
      <c r="AL34" s="46">
        <f t="shared" si="51"/>
        <v>0</v>
      </c>
      <c r="AM34" s="46">
        <f t="shared" si="51"/>
        <v>0</v>
      </c>
      <c r="AN34" s="46">
        <f t="shared" si="51"/>
        <v>0</v>
      </c>
      <c r="AO34" s="46">
        <f t="shared" si="51"/>
        <v>0</v>
      </c>
      <c r="AP34" s="46">
        <f t="shared" si="51"/>
        <v>0</v>
      </c>
      <c r="AQ34" s="46">
        <f t="shared" si="51"/>
        <v>0</v>
      </c>
      <c r="AR34" s="46">
        <f t="shared" si="51"/>
        <v>0</v>
      </c>
      <c r="AS34" s="46">
        <f t="shared" si="51"/>
        <v>0</v>
      </c>
      <c r="AT34" s="46">
        <f t="shared" si="51"/>
        <v>0</v>
      </c>
      <c r="AU34" s="46">
        <f t="shared" si="51"/>
        <v>0</v>
      </c>
      <c r="AV34" s="46">
        <f t="shared" si="51"/>
        <v>0</v>
      </c>
      <c r="AW34" s="46">
        <f t="shared" si="51"/>
        <v>0</v>
      </c>
      <c r="AX34" s="46">
        <f t="shared" si="51"/>
        <v>0</v>
      </c>
      <c r="AY34" s="9" t="s">
        <v>100</v>
      </c>
      <c r="AZ34" s="43">
        <v>0</v>
      </c>
      <c r="BA34" s="30">
        <f>$AZ$34*BA39*$B$45</f>
        <v>0</v>
      </c>
      <c r="BB34" s="30">
        <f>$AZ$34*BB39*$B$45</f>
        <v>0</v>
      </c>
      <c r="BC34" s="30">
        <f>$AZ$34*BC39*$B$45</f>
        <v>0</v>
      </c>
      <c r="BD34" s="30">
        <f>$AZ$34*BD39*$B$45</f>
        <v>0</v>
      </c>
      <c r="BE34" s="25" t="s">
        <v>100</v>
      </c>
      <c r="BF34" s="23">
        <v>0.8379120879120879</v>
      </c>
      <c r="BG34" s="12">
        <v>0</v>
      </c>
      <c r="BH34" s="24">
        <f>$BG$34*$B$45*BH39</f>
        <v>0</v>
      </c>
      <c r="BI34" s="25" t="s">
        <v>21</v>
      </c>
      <c r="BJ34" s="12">
        <v>0</v>
      </c>
      <c r="BK34" s="24">
        <f>$BG$34*$B$45*BK39</f>
        <v>0</v>
      </c>
      <c r="DK34" s="1"/>
      <c r="DL34" s="1"/>
      <c r="DM34" s="1"/>
      <c r="DN34" s="1"/>
    </row>
    <row r="35" spans="1:118" ht="12.75">
      <c r="A35" s="65" t="s">
        <v>47</v>
      </c>
      <c r="B35" s="65"/>
      <c r="C35" s="65"/>
      <c r="D35" s="65"/>
      <c r="E35" s="65"/>
      <c r="F35" s="65"/>
      <c r="G35" s="9" t="s">
        <v>21</v>
      </c>
      <c r="H35" s="10">
        <v>0.8379120879120879</v>
      </c>
      <c r="I35" s="12">
        <v>0</v>
      </c>
      <c r="J35" s="30">
        <f>$I$35*J39*$B$45</f>
        <v>0</v>
      </c>
      <c r="K35" s="30">
        <f>$I$35*K39*$B$45</f>
        <v>0</v>
      </c>
      <c r="L35" s="30">
        <f>$I$35*L39*$B$45</f>
        <v>0</v>
      </c>
      <c r="M35" s="30">
        <f>$I$35*M39*$B$45</f>
        <v>0</v>
      </c>
      <c r="N35" s="30">
        <f>$I$35*N39*$B$45</f>
        <v>0</v>
      </c>
      <c r="O35" s="30">
        <f aca="true" t="shared" si="52" ref="O35:AF35">$I$35*O39*$B$45</f>
        <v>0</v>
      </c>
      <c r="P35" s="30">
        <f t="shared" si="52"/>
        <v>0</v>
      </c>
      <c r="Q35" s="30">
        <f t="shared" si="52"/>
        <v>0</v>
      </c>
      <c r="R35" s="30">
        <f t="shared" si="52"/>
        <v>0</v>
      </c>
      <c r="S35" s="30">
        <f t="shared" si="52"/>
        <v>0</v>
      </c>
      <c r="T35" s="30">
        <f t="shared" si="52"/>
        <v>0</v>
      </c>
      <c r="U35" s="30">
        <f t="shared" si="52"/>
        <v>0</v>
      </c>
      <c r="V35" s="30">
        <f t="shared" si="52"/>
        <v>0</v>
      </c>
      <c r="W35" s="30">
        <f t="shared" si="52"/>
        <v>0</v>
      </c>
      <c r="X35" s="30">
        <f t="shared" si="52"/>
        <v>0</v>
      </c>
      <c r="Y35" s="30">
        <f t="shared" si="52"/>
        <v>0</v>
      </c>
      <c r="Z35" s="30">
        <f t="shared" si="52"/>
        <v>0</v>
      </c>
      <c r="AA35" s="30">
        <f t="shared" si="52"/>
        <v>0</v>
      </c>
      <c r="AB35" s="30">
        <f t="shared" si="52"/>
        <v>0</v>
      </c>
      <c r="AC35" s="30">
        <f t="shared" si="52"/>
        <v>0</v>
      </c>
      <c r="AD35" s="30">
        <f t="shared" si="52"/>
        <v>0</v>
      </c>
      <c r="AE35" s="30">
        <f t="shared" si="52"/>
        <v>0</v>
      </c>
      <c r="AF35" s="30">
        <f t="shared" si="52"/>
        <v>0</v>
      </c>
      <c r="AG35" s="9" t="s">
        <v>21</v>
      </c>
      <c r="AH35" s="23">
        <v>0.8379120879120879</v>
      </c>
      <c r="AI35" s="43">
        <v>0</v>
      </c>
      <c r="AJ35" s="57">
        <f aca="true" t="shared" si="53" ref="AJ35:AX35">$AZ$35*AJ39*$B$45</f>
        <v>0</v>
      </c>
      <c r="AK35" s="46">
        <f t="shared" si="53"/>
        <v>0</v>
      </c>
      <c r="AL35" s="46">
        <f t="shared" si="53"/>
        <v>0</v>
      </c>
      <c r="AM35" s="46">
        <f t="shared" si="53"/>
        <v>0</v>
      </c>
      <c r="AN35" s="46">
        <f t="shared" si="53"/>
        <v>0</v>
      </c>
      <c r="AO35" s="46">
        <f t="shared" si="53"/>
        <v>0</v>
      </c>
      <c r="AP35" s="46">
        <f t="shared" si="53"/>
        <v>0</v>
      </c>
      <c r="AQ35" s="46">
        <f t="shared" si="53"/>
        <v>0</v>
      </c>
      <c r="AR35" s="46">
        <f t="shared" si="53"/>
        <v>0</v>
      </c>
      <c r="AS35" s="46">
        <f t="shared" si="53"/>
        <v>0</v>
      </c>
      <c r="AT35" s="46">
        <f t="shared" si="53"/>
        <v>0</v>
      </c>
      <c r="AU35" s="46">
        <f t="shared" si="53"/>
        <v>0</v>
      </c>
      <c r="AV35" s="46">
        <f t="shared" si="53"/>
        <v>0</v>
      </c>
      <c r="AW35" s="46">
        <f t="shared" si="53"/>
        <v>0</v>
      </c>
      <c r="AX35" s="46">
        <f t="shared" si="53"/>
        <v>0</v>
      </c>
      <c r="AY35" s="9" t="s">
        <v>21</v>
      </c>
      <c r="AZ35" s="43">
        <v>0</v>
      </c>
      <c r="BA35" s="30">
        <f>$AZ$35*BA39*$B$45</f>
        <v>0</v>
      </c>
      <c r="BB35" s="30">
        <f>$AZ$35*BB39*$B$45</f>
        <v>0</v>
      </c>
      <c r="BC35" s="30">
        <f>$AZ$35*BC39*$B$45</f>
        <v>0</v>
      </c>
      <c r="BD35" s="30">
        <f>$AZ$35*BD39*$B$45</f>
        <v>0</v>
      </c>
      <c r="BE35" s="25" t="s">
        <v>21</v>
      </c>
      <c r="BF35" s="23">
        <v>0.8379120879120879</v>
      </c>
      <c r="BG35" s="12">
        <v>0</v>
      </c>
      <c r="BH35" s="24">
        <f>$BG$35*$B$45*BH39</f>
        <v>0</v>
      </c>
      <c r="BI35" s="25" t="s">
        <v>21</v>
      </c>
      <c r="BJ35" s="12">
        <v>0</v>
      </c>
      <c r="BK35" s="24">
        <f>$BG$35*$B$45*BK39</f>
        <v>0</v>
      </c>
      <c r="DK35" s="1"/>
      <c r="DL35" s="1"/>
      <c r="DM35" s="1"/>
      <c r="DN35" s="1"/>
    </row>
    <row r="36" spans="1:118" ht="12.75">
      <c r="A36" s="70" t="s">
        <v>41</v>
      </c>
      <c r="B36" s="70"/>
      <c r="C36" s="70"/>
      <c r="D36" s="70"/>
      <c r="E36" s="70"/>
      <c r="F36" s="70"/>
      <c r="G36" s="11"/>
      <c r="H36" s="6">
        <f>SUM(H38:H40)</f>
        <v>114.22570239999999</v>
      </c>
      <c r="I36" s="38">
        <v>0.62</v>
      </c>
      <c r="J36" s="31">
        <f aca="true" t="shared" si="54" ref="J36:AF36">$I$36*J39*$B$45</f>
        <v>4418.616</v>
      </c>
      <c r="K36" s="31">
        <f t="shared" si="54"/>
        <v>4399.272</v>
      </c>
      <c r="L36" s="31">
        <f t="shared" si="54"/>
        <v>3778.032</v>
      </c>
      <c r="M36" s="31">
        <f t="shared" si="54"/>
        <v>4089.768</v>
      </c>
      <c r="N36" s="31">
        <f t="shared" si="54"/>
        <v>2773.632</v>
      </c>
      <c r="O36" s="31">
        <f t="shared" si="54"/>
        <v>4310.736</v>
      </c>
      <c r="P36" s="31">
        <f t="shared" si="54"/>
        <v>4097.951999999999</v>
      </c>
      <c r="Q36" s="31">
        <f t="shared" si="54"/>
        <v>6889.4400000000005</v>
      </c>
      <c r="R36" s="31">
        <f t="shared" si="54"/>
        <v>3588.312</v>
      </c>
      <c r="S36" s="31">
        <f t="shared" si="54"/>
        <v>3583.848</v>
      </c>
      <c r="T36" s="31">
        <f t="shared" si="54"/>
        <v>3611.3759999999997</v>
      </c>
      <c r="U36" s="31">
        <f t="shared" si="54"/>
        <v>5281.656</v>
      </c>
      <c r="V36" s="31">
        <f t="shared" si="54"/>
        <v>4363.5599999999995</v>
      </c>
      <c r="W36" s="31">
        <f t="shared" si="54"/>
        <v>4432.008</v>
      </c>
      <c r="X36" s="31">
        <f t="shared" si="54"/>
        <v>4384.392</v>
      </c>
      <c r="Y36" s="31">
        <f t="shared" si="54"/>
        <v>4823.352</v>
      </c>
      <c r="Z36" s="31">
        <f t="shared" si="54"/>
        <v>3603.192</v>
      </c>
      <c r="AA36" s="31">
        <f t="shared" si="54"/>
        <v>3605.424</v>
      </c>
      <c r="AB36" s="31">
        <f t="shared" si="54"/>
        <v>3242.3520000000003</v>
      </c>
      <c r="AC36" s="31">
        <f t="shared" si="54"/>
        <v>3287.736</v>
      </c>
      <c r="AD36" s="31">
        <f t="shared" si="54"/>
        <v>2984.928</v>
      </c>
      <c r="AE36" s="31">
        <f t="shared" si="54"/>
        <v>9166.823999999999</v>
      </c>
      <c r="AF36" s="31">
        <f t="shared" si="54"/>
        <v>4451.352</v>
      </c>
      <c r="AG36" s="11"/>
      <c r="AH36" s="28">
        <f>SUM(AH38:AH40)</f>
        <v>114.22570239999999</v>
      </c>
      <c r="AI36" s="44">
        <v>0.62</v>
      </c>
      <c r="AJ36" s="31">
        <f>$I$36*AJ39*$B$45</f>
        <v>3848.7119999999995</v>
      </c>
      <c r="AK36" s="31">
        <f>$I$36*AK39*$B$45</f>
        <v>3625.5120000000006</v>
      </c>
      <c r="AL36" s="31">
        <f>$I$36*AL39*$B$45</f>
        <v>4581.552</v>
      </c>
      <c r="AM36" s="31">
        <f aca="true" t="shared" si="55" ref="AM36:AX36">$I$36*AM39*$B$45</f>
        <v>5423.016</v>
      </c>
      <c r="AN36" s="31">
        <f t="shared" si="55"/>
        <v>5292.072</v>
      </c>
      <c r="AO36" s="31">
        <f t="shared" si="55"/>
        <v>3080.16</v>
      </c>
      <c r="AP36" s="31">
        <f t="shared" si="55"/>
        <v>5450.544</v>
      </c>
      <c r="AQ36" s="31">
        <f t="shared" si="55"/>
        <v>1949.28</v>
      </c>
      <c r="AR36" s="31">
        <f t="shared" si="55"/>
        <v>3943.2000000000003</v>
      </c>
      <c r="AS36" s="31">
        <f t="shared" si="55"/>
        <v>1604.0639999999999</v>
      </c>
      <c r="AT36" s="31">
        <f t="shared" si="55"/>
        <v>3634.44</v>
      </c>
      <c r="AU36" s="31">
        <f t="shared" si="55"/>
        <v>2487.9359999999997</v>
      </c>
      <c r="AV36" s="31">
        <f t="shared" si="55"/>
        <v>4700.592</v>
      </c>
      <c r="AW36" s="31">
        <f t="shared" si="55"/>
        <v>3614.3520000000003</v>
      </c>
      <c r="AX36" s="31">
        <f t="shared" si="55"/>
        <v>4064.4719999999998</v>
      </c>
      <c r="AY36" s="11"/>
      <c r="AZ36" s="44">
        <v>0</v>
      </c>
      <c r="BA36" s="31">
        <f>$AZ$36*BA39*$B$45</f>
        <v>0</v>
      </c>
      <c r="BB36" s="31">
        <f>$AZ$36*BB39*$B$45</f>
        <v>0</v>
      </c>
      <c r="BC36" s="31">
        <f>$AZ$36*BC39*$B$45</f>
        <v>0</v>
      </c>
      <c r="BD36" s="31">
        <f>$AZ$36*BD39*$B$45</f>
        <v>0</v>
      </c>
      <c r="BE36" s="26"/>
      <c r="BF36" s="28">
        <f>SUM(BF38:BF40)</f>
        <v>114.22570239999999</v>
      </c>
      <c r="BG36" s="38">
        <v>0</v>
      </c>
      <c r="BH36" s="31">
        <f>$BG$36*$B$45*BH39</f>
        <v>0</v>
      </c>
      <c r="BI36" s="26"/>
      <c r="BJ36" s="38">
        <v>0.62</v>
      </c>
      <c r="BK36" s="31">
        <f>$BJ$36*$B$45*BK39</f>
        <v>3859.128</v>
      </c>
      <c r="DK36" s="1"/>
      <c r="DL36" s="1"/>
      <c r="DM36" s="1"/>
      <c r="DN36" s="1"/>
    </row>
    <row r="37" spans="1:118" ht="12.75">
      <c r="A37" s="76" t="s">
        <v>44</v>
      </c>
      <c r="B37" s="77"/>
      <c r="C37" s="77"/>
      <c r="D37" s="77"/>
      <c r="E37" s="77"/>
      <c r="F37" s="78"/>
      <c r="G37" s="11"/>
      <c r="H37" s="6"/>
      <c r="I37" s="38">
        <v>1.09</v>
      </c>
      <c r="J37" s="31">
        <f aca="true" t="shared" si="56" ref="J37:AF37">$I$37*J39*$B$45</f>
        <v>7768.2119999999995</v>
      </c>
      <c r="K37" s="31">
        <f t="shared" si="56"/>
        <v>7734.204000000001</v>
      </c>
      <c r="L37" s="31">
        <f t="shared" si="56"/>
        <v>6642.024000000001</v>
      </c>
      <c r="M37" s="31">
        <f t="shared" si="56"/>
        <v>7190.076000000001</v>
      </c>
      <c r="N37" s="31">
        <f t="shared" si="56"/>
        <v>4876.224</v>
      </c>
      <c r="O37" s="31">
        <f t="shared" si="56"/>
        <v>7578.552000000001</v>
      </c>
      <c r="P37" s="31">
        <f t="shared" si="56"/>
        <v>7204.464</v>
      </c>
      <c r="Q37" s="31">
        <f t="shared" si="56"/>
        <v>12112.08</v>
      </c>
      <c r="R37" s="31">
        <f t="shared" si="56"/>
        <v>6308.484000000001</v>
      </c>
      <c r="S37" s="31">
        <f t="shared" si="56"/>
        <v>6300.636</v>
      </c>
      <c r="T37" s="31">
        <f t="shared" si="56"/>
        <v>6349.032</v>
      </c>
      <c r="U37" s="31">
        <f t="shared" si="56"/>
        <v>9285.492</v>
      </c>
      <c r="V37" s="31">
        <f t="shared" si="56"/>
        <v>7671.420000000001</v>
      </c>
      <c r="W37" s="31">
        <f t="shared" si="56"/>
        <v>7791.756000000001</v>
      </c>
      <c r="X37" s="31">
        <f t="shared" si="56"/>
        <v>7708.044</v>
      </c>
      <c r="Y37" s="31">
        <f t="shared" si="56"/>
        <v>8479.764000000001</v>
      </c>
      <c r="Z37" s="31">
        <f t="shared" si="56"/>
        <v>6334.644</v>
      </c>
      <c r="AA37" s="31">
        <f t="shared" si="56"/>
        <v>6338.568000000001</v>
      </c>
      <c r="AB37" s="31">
        <f t="shared" si="56"/>
        <v>5700.264000000001</v>
      </c>
      <c r="AC37" s="31">
        <f t="shared" si="56"/>
        <v>5780.052</v>
      </c>
      <c r="AD37" s="31">
        <f t="shared" si="56"/>
        <v>5247.696</v>
      </c>
      <c r="AE37" s="31">
        <f t="shared" si="56"/>
        <v>16115.868</v>
      </c>
      <c r="AF37" s="31">
        <f t="shared" si="56"/>
        <v>7825.764000000001</v>
      </c>
      <c r="AG37" s="11"/>
      <c r="AH37" s="28"/>
      <c r="AI37" s="44">
        <v>1.15</v>
      </c>
      <c r="AJ37" s="58">
        <f aca="true" t="shared" si="57" ref="AJ37:AX37">$AZ$37*AJ39*$B$45</f>
        <v>7138.739999999998</v>
      </c>
      <c r="AK37" s="51">
        <f t="shared" si="57"/>
        <v>6724.74</v>
      </c>
      <c r="AL37" s="51">
        <f t="shared" si="57"/>
        <v>8498.039999999997</v>
      </c>
      <c r="AM37" s="51">
        <f t="shared" si="57"/>
        <v>10058.82</v>
      </c>
      <c r="AN37" s="51">
        <f t="shared" si="57"/>
        <v>9815.939999999999</v>
      </c>
      <c r="AO37" s="51">
        <f t="shared" si="57"/>
        <v>5713.2</v>
      </c>
      <c r="AP37" s="51">
        <f t="shared" si="57"/>
        <v>10109.880000000001</v>
      </c>
      <c r="AQ37" s="51">
        <f t="shared" si="57"/>
        <v>3615.5999999999995</v>
      </c>
      <c r="AR37" s="51">
        <f t="shared" si="57"/>
        <v>7314</v>
      </c>
      <c r="AS37" s="51">
        <f t="shared" si="57"/>
        <v>2975.2799999999997</v>
      </c>
      <c r="AT37" s="51">
        <f t="shared" si="57"/>
        <v>6741.299999999999</v>
      </c>
      <c r="AU37" s="51">
        <f t="shared" si="57"/>
        <v>4614.719999999999</v>
      </c>
      <c r="AV37" s="51">
        <f t="shared" si="57"/>
        <v>8718.84</v>
      </c>
      <c r="AW37" s="51">
        <f t="shared" si="57"/>
        <v>6704.039999999999</v>
      </c>
      <c r="AX37" s="51">
        <f t="shared" si="57"/>
        <v>7538.939999999999</v>
      </c>
      <c r="AY37" s="11"/>
      <c r="AZ37" s="44">
        <v>1.15</v>
      </c>
      <c r="BA37" s="31">
        <f>$AZ$37*BA39*$B$45</f>
        <v>10086.419999999998</v>
      </c>
      <c r="BB37" s="31">
        <f>$AZ$37*BB39*$B$45</f>
        <v>6171.36</v>
      </c>
      <c r="BC37" s="31">
        <f>$AZ$37*BC39*$B$45</f>
        <v>6535.68</v>
      </c>
      <c r="BD37" s="31">
        <f>$AZ$37*BD39*$B$45</f>
        <v>6643.319999999999</v>
      </c>
      <c r="BE37" s="26"/>
      <c r="BF37" s="28"/>
      <c r="BG37" s="38">
        <v>1.09</v>
      </c>
      <c r="BH37" s="31">
        <f>$BG$37*$B$45*BH39</f>
        <v>2163.4320000000002</v>
      </c>
      <c r="BI37" s="26"/>
      <c r="BJ37" s="38">
        <v>0.95</v>
      </c>
      <c r="BK37" s="31">
        <f>$BJ$37*$B$45*BK39</f>
        <v>5913.179999999999</v>
      </c>
      <c r="DK37" s="1"/>
      <c r="DL37" s="1"/>
      <c r="DM37" s="1"/>
      <c r="DN37" s="1"/>
    </row>
    <row r="38" spans="1:118" ht="12.75">
      <c r="A38" s="75" t="s">
        <v>26</v>
      </c>
      <c r="B38" s="75"/>
      <c r="C38" s="75"/>
      <c r="D38" s="75"/>
      <c r="E38" s="75"/>
      <c r="F38" s="75"/>
      <c r="G38" s="15"/>
      <c r="H38" s="16">
        <f>H29+H24+H15+H10</f>
        <v>99.99999999999999</v>
      </c>
      <c r="I38" s="39"/>
      <c r="J38" s="21">
        <f aca="true" t="shared" si="58" ref="J38:AF38">J29+J24+J15+J10+J36+J37</f>
        <v>110536.66799999999</v>
      </c>
      <c r="K38" s="21">
        <f t="shared" si="58"/>
        <v>110052.756</v>
      </c>
      <c r="L38" s="21">
        <f t="shared" si="58"/>
        <v>94511.736</v>
      </c>
      <c r="M38" s="21">
        <f t="shared" si="58"/>
        <v>102310.164</v>
      </c>
      <c r="N38" s="21">
        <f t="shared" si="58"/>
        <v>69385.536</v>
      </c>
      <c r="O38" s="21">
        <f t="shared" si="58"/>
        <v>107837.928</v>
      </c>
      <c r="P38" s="21">
        <f t="shared" si="58"/>
        <v>102514.89599999998</v>
      </c>
      <c r="Q38" s="21">
        <f t="shared" si="58"/>
        <v>172347.12</v>
      </c>
      <c r="R38" s="21">
        <f t="shared" si="58"/>
        <v>89765.676</v>
      </c>
      <c r="S38" s="21">
        <f t="shared" si="58"/>
        <v>89654.004</v>
      </c>
      <c r="T38" s="21">
        <f t="shared" si="58"/>
        <v>90342.648</v>
      </c>
      <c r="U38" s="21">
        <f t="shared" si="58"/>
        <v>132126.58800000002</v>
      </c>
      <c r="V38" s="21">
        <f t="shared" si="58"/>
        <v>109159.37999999999</v>
      </c>
      <c r="W38" s="21">
        <f t="shared" si="58"/>
        <v>110871.68400000001</v>
      </c>
      <c r="X38" s="21">
        <f t="shared" si="58"/>
        <v>109680.51599999997</v>
      </c>
      <c r="Y38" s="21">
        <f t="shared" si="58"/>
        <v>120661.59599999999</v>
      </c>
      <c r="Z38" s="21">
        <f t="shared" si="58"/>
        <v>90137.916</v>
      </c>
      <c r="AA38" s="21">
        <f t="shared" si="58"/>
        <v>90193.75200000001</v>
      </c>
      <c r="AB38" s="21">
        <f t="shared" si="58"/>
        <v>81111.096</v>
      </c>
      <c r="AC38" s="21">
        <f t="shared" si="58"/>
        <v>82246.428</v>
      </c>
      <c r="AD38" s="21">
        <f t="shared" si="58"/>
        <v>74671.344</v>
      </c>
      <c r="AE38" s="21">
        <f t="shared" si="58"/>
        <v>229318.452</v>
      </c>
      <c r="AF38" s="21">
        <f t="shared" si="58"/>
        <v>111355.59599999998</v>
      </c>
      <c r="AG38" s="15"/>
      <c r="AH38" s="33">
        <f>AH29+AH24+AH15+AH10</f>
        <v>99.99999999999999</v>
      </c>
      <c r="AI38" s="44"/>
      <c r="AJ38" s="58">
        <f>AJ29+AJ24+AJ15+AJ10+AJ36+AJ37</f>
        <v>93796.83599999998</v>
      </c>
      <c r="AK38" s="53">
        <f>AK29+AK24+AK15+AK10+AK36+AK37</f>
        <v>88357.23600000002</v>
      </c>
      <c r="AL38" s="53">
        <f>AL29+AL24+AL15+AL10+AL36+AL37</f>
        <v>111656.85599999999</v>
      </c>
      <c r="AM38" s="53">
        <f aca="true" t="shared" si="59" ref="AM38:AX38">AM29+AM24+AM15+AM10+AM36+AM37</f>
        <v>132164.14800000002</v>
      </c>
      <c r="AN38" s="53">
        <f t="shared" si="59"/>
        <v>128972.916</v>
      </c>
      <c r="AO38" s="53">
        <f t="shared" si="59"/>
        <v>75066.48</v>
      </c>
      <c r="AP38" s="53">
        <f t="shared" si="59"/>
        <v>132835.03199999998</v>
      </c>
      <c r="AQ38" s="53">
        <f t="shared" si="59"/>
        <v>47505.840000000004</v>
      </c>
      <c r="AR38" s="53">
        <f t="shared" si="59"/>
        <v>96099.59999999999</v>
      </c>
      <c r="AS38" s="53">
        <f t="shared" si="59"/>
        <v>39092.592</v>
      </c>
      <c r="AT38" s="53">
        <f t="shared" si="59"/>
        <v>88574.82</v>
      </c>
      <c r="AU38" s="53">
        <f t="shared" si="59"/>
        <v>60633.407999999996</v>
      </c>
      <c r="AV38" s="53">
        <f t="shared" si="59"/>
        <v>114557.976</v>
      </c>
      <c r="AW38" s="53">
        <f t="shared" si="59"/>
        <v>88085.256</v>
      </c>
      <c r="AX38" s="53">
        <f t="shared" si="59"/>
        <v>99055.116</v>
      </c>
      <c r="AY38" s="15"/>
      <c r="AZ38" s="44"/>
      <c r="BA38" s="21">
        <f>BA29+BA24+BA15+BA10+BA36+BA37</f>
        <v>127088.892</v>
      </c>
      <c r="BB38" s="21">
        <f>BB29+BB24+BB15+BB10+BB36+BB37</f>
        <v>77759.136</v>
      </c>
      <c r="BC38" s="21">
        <f>BC29+BC24+BC15+BC10+BC36+BC37</f>
        <v>82349.568</v>
      </c>
      <c r="BD38" s="21">
        <f>BD29+BD24+BD15+BD10+BD36+BD37</f>
        <v>83705.832</v>
      </c>
      <c r="BE38" s="32"/>
      <c r="BF38" s="33">
        <f>BF29+BF24+BF15+BF10</f>
        <v>99.99999999999999</v>
      </c>
      <c r="BG38" s="12"/>
      <c r="BH38" s="21">
        <f>BH29+BH24+BH15+BH10+BH36+BH37</f>
        <v>29553.672000000002</v>
      </c>
      <c r="BI38" s="32"/>
      <c r="BJ38" s="12"/>
      <c r="BK38" s="21">
        <f>BK29+BK24+BK15+BK10+BK36+BK37</f>
        <v>65978.64</v>
      </c>
      <c r="BL38" s="60"/>
      <c r="BM38" s="1">
        <v>4343883.3</v>
      </c>
      <c r="BN38" s="60"/>
      <c r="BO38" s="1">
        <v>18099.51</v>
      </c>
      <c r="DK38" s="1"/>
      <c r="DL38" s="1"/>
      <c r="DM38" s="1"/>
      <c r="DN38" s="1"/>
    </row>
    <row r="39" spans="1:118" ht="12.75">
      <c r="A39" s="75" t="s">
        <v>27</v>
      </c>
      <c r="B39" s="75"/>
      <c r="C39" s="75"/>
      <c r="D39" s="75"/>
      <c r="E39" s="75"/>
      <c r="F39" s="75"/>
      <c r="G39" s="15"/>
      <c r="H39" s="15"/>
      <c r="I39" s="40"/>
      <c r="J39" s="21">
        <v>593.9</v>
      </c>
      <c r="K39" s="21">
        <v>591.3</v>
      </c>
      <c r="L39" s="21">
        <v>507.8</v>
      </c>
      <c r="M39" s="21">
        <v>549.7</v>
      </c>
      <c r="N39" s="21">
        <v>372.8</v>
      </c>
      <c r="O39" s="21">
        <v>579.4</v>
      </c>
      <c r="P39" s="21">
        <v>550.8</v>
      </c>
      <c r="Q39" s="21">
        <v>926</v>
      </c>
      <c r="R39" s="21">
        <v>482.3</v>
      </c>
      <c r="S39" s="21">
        <v>481.7</v>
      </c>
      <c r="T39" s="21">
        <v>485.4</v>
      </c>
      <c r="U39" s="21">
        <v>709.9</v>
      </c>
      <c r="V39" s="21">
        <v>586.5</v>
      </c>
      <c r="W39" s="21">
        <v>595.7</v>
      </c>
      <c r="X39" s="21">
        <v>589.3</v>
      </c>
      <c r="Y39" s="21">
        <v>648.3</v>
      </c>
      <c r="Z39" s="21">
        <v>484.3</v>
      </c>
      <c r="AA39" s="21">
        <v>484.6</v>
      </c>
      <c r="AB39" s="21">
        <v>435.8</v>
      </c>
      <c r="AC39" s="21">
        <v>441.9</v>
      </c>
      <c r="AD39" s="21">
        <v>401.2</v>
      </c>
      <c r="AE39" s="21">
        <v>1232.1</v>
      </c>
      <c r="AF39" s="21">
        <v>598.3</v>
      </c>
      <c r="AG39" s="15"/>
      <c r="AH39" s="32"/>
      <c r="AI39" s="45"/>
      <c r="AJ39" s="54">
        <v>517.3</v>
      </c>
      <c r="AK39" s="54">
        <v>487.3</v>
      </c>
      <c r="AL39" s="54">
        <v>615.8</v>
      </c>
      <c r="AM39" s="54">
        <v>728.9</v>
      </c>
      <c r="AN39" s="54">
        <v>711.3</v>
      </c>
      <c r="AO39" s="54">
        <v>414</v>
      </c>
      <c r="AP39" s="54">
        <v>732.6</v>
      </c>
      <c r="AQ39" s="54">
        <v>262</v>
      </c>
      <c r="AR39" s="54">
        <v>530</v>
      </c>
      <c r="AS39" s="54">
        <v>215.6</v>
      </c>
      <c r="AT39" s="54">
        <v>488.5</v>
      </c>
      <c r="AU39" s="54">
        <v>334.4</v>
      </c>
      <c r="AV39" s="54">
        <v>631.8</v>
      </c>
      <c r="AW39" s="54">
        <v>485.8</v>
      </c>
      <c r="AX39" s="54">
        <v>546.3</v>
      </c>
      <c r="AY39" s="15"/>
      <c r="AZ39" s="45"/>
      <c r="BA39" s="21">
        <v>730.9</v>
      </c>
      <c r="BB39" s="21">
        <v>447.2</v>
      </c>
      <c r="BC39" s="21">
        <v>473.6</v>
      </c>
      <c r="BD39" s="21">
        <v>481.4</v>
      </c>
      <c r="BE39" s="32"/>
      <c r="BF39" s="32"/>
      <c r="BG39" s="40"/>
      <c r="BH39" s="21">
        <v>165.4</v>
      </c>
      <c r="BI39" s="32"/>
      <c r="BJ39" s="40"/>
      <c r="BK39" s="21">
        <v>518.7</v>
      </c>
      <c r="DK39" s="1"/>
      <c r="DL39" s="1"/>
      <c r="DM39" s="1"/>
      <c r="DN39" s="1"/>
    </row>
    <row r="40" spans="1:63" s="17" customFormat="1" ht="25.5" customHeight="1">
      <c r="A40" s="74" t="s">
        <v>48</v>
      </c>
      <c r="B40" s="74"/>
      <c r="C40" s="74"/>
      <c r="D40" s="74"/>
      <c r="E40" s="74"/>
      <c r="F40" s="74"/>
      <c r="G40" s="4"/>
      <c r="H40" s="4">
        <f>7.28*1.416*1.2*1.15</f>
        <v>14.225702399999998</v>
      </c>
      <c r="I40" s="41">
        <f>I15+I24+I29+I36+I37</f>
        <v>15.51</v>
      </c>
      <c r="J40" s="34">
        <f aca="true" t="shared" si="60" ref="J40:AF40">J38/12/J39</f>
        <v>15.51</v>
      </c>
      <c r="K40" s="34">
        <f t="shared" si="60"/>
        <v>15.510000000000002</v>
      </c>
      <c r="L40" s="34">
        <f t="shared" si="60"/>
        <v>15.51</v>
      </c>
      <c r="M40" s="34">
        <f t="shared" si="60"/>
        <v>15.509999999999998</v>
      </c>
      <c r="N40" s="34">
        <f t="shared" si="60"/>
        <v>15.509999999999998</v>
      </c>
      <c r="O40" s="34">
        <f t="shared" si="60"/>
        <v>15.510000000000002</v>
      </c>
      <c r="P40" s="34">
        <f t="shared" si="60"/>
        <v>15.509999999999996</v>
      </c>
      <c r="Q40" s="34">
        <f t="shared" si="60"/>
        <v>15.51</v>
      </c>
      <c r="R40" s="34">
        <f t="shared" si="60"/>
        <v>15.510000000000002</v>
      </c>
      <c r="S40" s="34">
        <f t="shared" si="60"/>
        <v>15.510000000000002</v>
      </c>
      <c r="T40" s="34">
        <f t="shared" si="60"/>
        <v>15.510000000000002</v>
      </c>
      <c r="U40" s="34">
        <f t="shared" si="60"/>
        <v>15.510000000000002</v>
      </c>
      <c r="V40" s="34">
        <f t="shared" si="60"/>
        <v>15.51</v>
      </c>
      <c r="W40" s="34">
        <f t="shared" si="60"/>
        <v>15.51</v>
      </c>
      <c r="X40" s="34">
        <f t="shared" si="60"/>
        <v>15.509999999999998</v>
      </c>
      <c r="Y40" s="34">
        <f t="shared" si="60"/>
        <v>15.510000000000002</v>
      </c>
      <c r="Z40" s="34">
        <f t="shared" si="60"/>
        <v>15.509999999999998</v>
      </c>
      <c r="AA40" s="34">
        <f t="shared" si="60"/>
        <v>15.51</v>
      </c>
      <c r="AB40" s="34">
        <f t="shared" si="60"/>
        <v>15.510000000000002</v>
      </c>
      <c r="AC40" s="34">
        <f t="shared" si="60"/>
        <v>15.51</v>
      </c>
      <c r="AD40" s="34">
        <f t="shared" si="60"/>
        <v>15.51</v>
      </c>
      <c r="AE40" s="34">
        <f t="shared" si="60"/>
        <v>15.51</v>
      </c>
      <c r="AF40" s="34">
        <f t="shared" si="60"/>
        <v>15.509999999999998</v>
      </c>
      <c r="AG40" s="4"/>
      <c r="AH40" s="34">
        <f>7.28*1.416*1.2*1.15</f>
        <v>14.225702399999998</v>
      </c>
      <c r="AI40" s="41">
        <f>AI15+AI24+AI29+AI36+AI37</f>
        <v>15.110000000000001</v>
      </c>
      <c r="AJ40" s="55">
        <f>AJ38/12/AJ39</f>
        <v>15.109999999999998</v>
      </c>
      <c r="AK40" s="55">
        <f aca="true" t="shared" si="61" ref="AK40:AX40">AK38/12/AK39</f>
        <v>15.110000000000003</v>
      </c>
      <c r="AL40" s="55">
        <f t="shared" si="61"/>
        <v>15.11</v>
      </c>
      <c r="AM40" s="55">
        <f t="shared" si="61"/>
        <v>15.110000000000003</v>
      </c>
      <c r="AN40" s="55">
        <f t="shared" si="61"/>
        <v>15.110000000000001</v>
      </c>
      <c r="AO40" s="55">
        <f t="shared" si="61"/>
        <v>15.11</v>
      </c>
      <c r="AP40" s="55">
        <f t="shared" si="61"/>
        <v>15.109999999999996</v>
      </c>
      <c r="AQ40" s="55">
        <f t="shared" si="61"/>
        <v>15.110000000000001</v>
      </c>
      <c r="AR40" s="55">
        <f t="shared" si="61"/>
        <v>15.11</v>
      </c>
      <c r="AS40" s="55">
        <f t="shared" si="61"/>
        <v>15.11</v>
      </c>
      <c r="AT40" s="55">
        <f t="shared" si="61"/>
        <v>15.110000000000001</v>
      </c>
      <c r="AU40" s="55">
        <f t="shared" si="61"/>
        <v>15.11</v>
      </c>
      <c r="AV40" s="55">
        <f t="shared" si="61"/>
        <v>15.110000000000001</v>
      </c>
      <c r="AW40" s="55">
        <f t="shared" si="61"/>
        <v>15.109999999999998</v>
      </c>
      <c r="AX40" s="55">
        <f t="shared" si="61"/>
        <v>15.11</v>
      </c>
      <c r="AY40" s="4"/>
      <c r="AZ40" s="41">
        <f>AZ15+AZ24+AZ29+AZ36+AZ37</f>
        <v>14.490000000000002</v>
      </c>
      <c r="BA40" s="34">
        <f>BA38/12/BA39</f>
        <v>14.49</v>
      </c>
      <c r="BB40" s="34">
        <f>BB38/12/BB39</f>
        <v>14.49</v>
      </c>
      <c r="BC40" s="34">
        <f>BC38/12/BC39</f>
        <v>14.489999999999998</v>
      </c>
      <c r="BD40" s="34">
        <f>BD38/12/BD39</f>
        <v>14.49</v>
      </c>
      <c r="BE40" s="34"/>
      <c r="BF40" s="34">
        <f>7.28*1.416*1.2*1.15</f>
        <v>14.225702399999998</v>
      </c>
      <c r="BG40" s="41">
        <f>BG15+BG24+BG29+BG36+BG37</f>
        <v>14.89</v>
      </c>
      <c r="BH40" s="34">
        <f>BH38/12/BH39</f>
        <v>14.89</v>
      </c>
      <c r="BI40" s="34"/>
      <c r="BJ40" s="41">
        <f>BJ15+BJ24+BJ29+BJ36+BJ37</f>
        <v>10.6</v>
      </c>
      <c r="BK40" s="34">
        <f>BK38/12/BK39</f>
        <v>10.6</v>
      </c>
    </row>
    <row r="42" ht="12.75" customHeight="1" hidden="1"/>
    <row r="43" spans="6:7" ht="12.75">
      <c r="F43" s="49"/>
      <c r="G43" s="49"/>
    </row>
    <row r="44" spans="6:7" ht="12.75">
      <c r="F44" s="49"/>
      <c r="G44" s="49"/>
    </row>
    <row r="45" spans="1:7" ht="12.75">
      <c r="A45" s="1" t="s">
        <v>42</v>
      </c>
      <c r="B45" s="1">
        <v>12</v>
      </c>
      <c r="F45" s="49"/>
      <c r="G45" s="49"/>
    </row>
    <row r="46" spans="6:7" ht="12.75">
      <c r="F46" s="49"/>
      <c r="G46" s="49"/>
    </row>
    <row r="47" spans="6:7" ht="12.75">
      <c r="F47" s="49"/>
      <c r="G47" s="49"/>
    </row>
    <row r="48" spans="6:7" ht="12.75">
      <c r="F48" s="49"/>
      <c r="G48" s="49"/>
    </row>
    <row r="49" spans="6:7" ht="12.75">
      <c r="F49" s="49"/>
      <c r="G49" s="49"/>
    </row>
    <row r="50" spans="6:7" ht="12.75">
      <c r="F50" s="49"/>
      <c r="G50" s="49"/>
    </row>
    <row r="51" spans="6:7" ht="12.75">
      <c r="F51" s="49"/>
      <c r="G51" s="49"/>
    </row>
    <row r="52" spans="6:7" ht="12.75">
      <c r="F52" s="49"/>
      <c r="G52" s="49"/>
    </row>
    <row r="53" spans="6:7" ht="12.75">
      <c r="F53" s="49"/>
      <c r="G53" s="49"/>
    </row>
    <row r="54" spans="6:7" ht="12.75">
      <c r="F54" s="49"/>
      <c r="G54" s="49"/>
    </row>
    <row r="55" spans="6:7" ht="12.75">
      <c r="F55" s="49"/>
      <c r="G55" s="49"/>
    </row>
    <row r="56" spans="6:7" ht="12.75">
      <c r="F56" s="49"/>
      <c r="G56" s="49"/>
    </row>
    <row r="57" spans="6:7" ht="12.75">
      <c r="F57" s="49"/>
      <c r="G57" s="49"/>
    </row>
    <row r="58" spans="6:7" ht="12.75">
      <c r="F58" s="49"/>
      <c r="G58" s="49"/>
    </row>
    <row r="59" spans="6:7" ht="12.75">
      <c r="F59" s="49"/>
      <c r="G59" s="49"/>
    </row>
    <row r="60" spans="6:7" ht="12.75">
      <c r="F60" s="49"/>
      <c r="G60" s="49"/>
    </row>
    <row r="61" spans="6:7" ht="12.75">
      <c r="F61" s="49"/>
      <c r="G61" s="49"/>
    </row>
    <row r="62" spans="6:7" ht="12.75">
      <c r="F62" s="49"/>
      <c r="G62" s="49"/>
    </row>
    <row r="63" spans="6:7" ht="12.75">
      <c r="F63" s="49"/>
      <c r="G63" s="49"/>
    </row>
    <row r="64" spans="6:7" ht="12.75">
      <c r="F64" s="49"/>
      <c r="G64" s="49"/>
    </row>
    <row r="65" spans="6:7" ht="12.75">
      <c r="F65" s="49"/>
      <c r="G65" s="49"/>
    </row>
    <row r="66" spans="6:7" ht="12.75">
      <c r="F66" s="49"/>
      <c r="G66" s="49"/>
    </row>
    <row r="67" spans="6:7" ht="12.75">
      <c r="F67" s="49"/>
      <c r="G67" s="49"/>
    </row>
    <row r="68" spans="6:7" ht="12.75">
      <c r="F68" s="49"/>
      <c r="G68" s="49"/>
    </row>
    <row r="69" spans="6:7" ht="12.75">
      <c r="F69" s="49"/>
      <c r="G69" s="49"/>
    </row>
    <row r="70" spans="6:7" ht="12.75">
      <c r="F70" s="49"/>
      <c r="G70" s="49"/>
    </row>
  </sheetData>
  <sheetProtection/>
  <mergeCells count="42">
    <mergeCell ref="A28:F28"/>
    <mergeCell ref="A29:F29"/>
    <mergeCell ref="A35:F35"/>
    <mergeCell ref="A33:F33"/>
    <mergeCell ref="A34:F34"/>
    <mergeCell ref="G8:AF8"/>
    <mergeCell ref="A18:F18"/>
    <mergeCell ref="A19:F19"/>
    <mergeCell ref="A16:F16"/>
    <mergeCell ref="A11:F11"/>
    <mergeCell ref="A40:F40"/>
    <mergeCell ref="A30:F30"/>
    <mergeCell ref="A31:F31"/>
    <mergeCell ref="A32:F32"/>
    <mergeCell ref="A38:F38"/>
    <mergeCell ref="A36:F36"/>
    <mergeCell ref="A39:F39"/>
    <mergeCell ref="A37:F37"/>
    <mergeCell ref="A13:F13"/>
    <mergeCell ref="A25:F25"/>
    <mergeCell ref="A27:F27"/>
    <mergeCell ref="A26:F26"/>
    <mergeCell ref="A15:F15"/>
    <mergeCell ref="A20:F20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A14:F14"/>
    <mergeCell ref="BI8:BK8"/>
    <mergeCell ref="BE8:BH8"/>
    <mergeCell ref="AG8:AX8"/>
    <mergeCell ref="AY8:BD8"/>
    <mergeCell ref="A12:F12"/>
    <mergeCell ref="G7:BH7"/>
    <mergeCell ref="A7:F9"/>
    <mergeCell ref="A10:F10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2014-12-16T13:27:03Z</cp:lastPrinted>
  <dcterms:created xsi:type="dcterms:W3CDTF">2014-04-14T06:00:53Z</dcterms:created>
  <dcterms:modified xsi:type="dcterms:W3CDTF">2014-12-16T13:28:23Z</dcterms:modified>
  <cp:category/>
  <cp:version/>
  <cp:contentType/>
  <cp:contentStatus/>
</cp:coreProperties>
</file>